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18195" windowHeight="11760"/>
  </bookViews>
  <sheets>
    <sheet name="SFA - Match Report Form" sheetId="1" r:id="rId1"/>
  </sheets>
  <definedNames>
    <definedName name="_xlnm.Print_Area" localSheetId="0">'SFA - Match Report Form'!$B$2:$AB$42</definedName>
  </definedNames>
  <calcPr calcId="145621"/>
</workbook>
</file>

<file path=xl/calcChain.xml><?xml version="1.0" encoding="utf-8"?>
<calcChain xmlns="http://schemas.openxmlformats.org/spreadsheetml/2006/main">
  <c r="P86" i="1" l="1"/>
  <c r="P85" i="1"/>
  <c r="P84" i="1"/>
  <c r="P83" i="1"/>
  <c r="P80" i="1"/>
  <c r="P82" i="1"/>
  <c r="P81" i="1"/>
  <c r="M51" i="1" l="1"/>
  <c r="M48" i="1"/>
  <c r="M55" i="1"/>
  <c r="M50" i="1"/>
  <c r="M49" i="1"/>
  <c r="Z63" i="1"/>
  <c r="Y63" i="1"/>
  <c r="G128" i="1"/>
  <c r="M56" i="1" l="1"/>
  <c r="K128" i="1"/>
  <c r="K105" i="1" l="1"/>
  <c r="K104" i="1"/>
  <c r="K103" i="1"/>
  <c r="K102" i="1"/>
  <c r="K101" i="1"/>
  <c r="K60" i="1" l="1"/>
  <c r="M54" i="1" l="1"/>
  <c r="M53" i="1" l="1"/>
  <c r="K85" i="1" s="1"/>
  <c r="M52" i="1"/>
  <c r="K84" i="1"/>
  <c r="P125" i="1"/>
  <c r="K107" i="1" s="1"/>
  <c r="P126" i="1"/>
  <c r="K108" i="1" s="1"/>
  <c r="P127" i="1"/>
  <c r="K109" i="1" s="1"/>
  <c r="P128" i="1"/>
  <c r="K110" i="1" s="1"/>
  <c r="P124" i="1"/>
  <c r="K106" i="1" s="1"/>
  <c r="P106" i="1"/>
  <c r="P107" i="1"/>
  <c r="P108" i="1"/>
  <c r="P109" i="1"/>
  <c r="P110" i="1"/>
  <c r="P111" i="1"/>
  <c r="P112" i="1"/>
  <c r="P113" i="1"/>
  <c r="P114" i="1"/>
  <c r="P115" i="1"/>
  <c r="P105" i="1"/>
  <c r="K98" i="1" l="1"/>
  <c r="K100" i="1"/>
  <c r="K99" i="1"/>
  <c r="K97" i="1"/>
  <c r="K96" i="1"/>
  <c r="K93" i="1"/>
  <c r="K89" i="1"/>
  <c r="K92" i="1"/>
  <c r="K88" i="1"/>
  <c r="K95" i="1"/>
  <c r="K91" i="1"/>
  <c r="K87" i="1"/>
  <c r="K94" i="1"/>
  <c r="K90" i="1"/>
  <c r="K86" i="1"/>
  <c r="K83" i="1"/>
  <c r="K82" i="1"/>
  <c r="M82" i="1" s="1"/>
  <c r="K81" i="1"/>
  <c r="K80" i="1"/>
  <c r="K77" i="1"/>
  <c r="K76" i="1"/>
  <c r="K75" i="1"/>
  <c r="K74" i="1"/>
  <c r="K69" i="1"/>
  <c r="K68" i="1"/>
  <c r="K67" i="1"/>
  <c r="K66" i="1"/>
  <c r="K65" i="1"/>
  <c r="K64" i="1"/>
  <c r="K63" i="1"/>
  <c r="K62" i="1"/>
  <c r="M81" i="1" l="1"/>
  <c r="M90" i="1"/>
  <c r="M95" i="1"/>
  <c r="M93" i="1"/>
  <c r="M100" i="1"/>
  <c r="M84" i="1"/>
  <c r="M101" i="1"/>
  <c r="M102" i="1"/>
  <c r="M105" i="1"/>
  <c r="M104" i="1"/>
  <c r="M103" i="1"/>
  <c r="M94" i="1"/>
  <c r="M88" i="1"/>
  <c r="M96" i="1"/>
  <c r="M98" i="1"/>
  <c r="M83" i="1"/>
  <c r="M87" i="1"/>
  <c r="M92" i="1"/>
  <c r="M97" i="1"/>
  <c r="M85" i="1"/>
  <c r="M80" i="1"/>
  <c r="M86" i="1"/>
  <c r="M91" i="1"/>
  <c r="M89" i="1"/>
  <c r="M99" i="1"/>
  <c r="M75" i="1"/>
  <c r="M74" i="1"/>
  <c r="M67" i="1"/>
  <c r="M63" i="1"/>
  <c r="M66" i="1"/>
  <c r="M77" i="1"/>
  <c r="M62" i="1"/>
  <c r="M69" i="1"/>
  <c r="M65" i="1"/>
  <c r="M76" i="1"/>
  <c r="M68" i="1"/>
  <c r="M64" i="1"/>
  <c r="K71" i="1"/>
  <c r="M71" i="1" s="1"/>
  <c r="K70" i="1"/>
  <c r="M70" i="1" s="1"/>
  <c r="P118" i="1"/>
  <c r="P117" i="1"/>
  <c r="P116" i="1"/>
  <c r="K78" i="1"/>
  <c r="K79" i="1" s="1"/>
  <c r="M79" i="1" s="1"/>
  <c r="K73" i="1" l="1"/>
  <c r="M73" i="1" s="1"/>
  <c r="K72" i="1"/>
  <c r="M72" i="1" s="1"/>
  <c r="M60" i="1" l="1"/>
  <c r="P91" i="1"/>
  <c r="P90" i="1"/>
</calcChain>
</file>

<file path=xl/sharedStrings.xml><?xml version="1.0" encoding="utf-8"?>
<sst xmlns="http://schemas.openxmlformats.org/spreadsheetml/2006/main" count="141" uniqueCount="130">
  <si>
    <t>No</t>
  </si>
  <si>
    <t>Surname</t>
  </si>
  <si>
    <t>D.O.B.</t>
  </si>
  <si>
    <t>Goals</t>
  </si>
  <si>
    <t>Yellow</t>
  </si>
  <si>
    <t>Red</t>
  </si>
  <si>
    <t>GK</t>
  </si>
  <si>
    <t>NOMINATED SUBSTITUTES</t>
  </si>
  <si>
    <t>TEAM DETAILS</t>
  </si>
  <si>
    <t>Time</t>
  </si>
  <si>
    <t>Player On</t>
  </si>
  <si>
    <t>Player Off</t>
  </si>
  <si>
    <t>Signed</t>
  </si>
  <si>
    <t>Secretary of</t>
  </si>
  <si>
    <t>Referee's Name</t>
  </si>
  <si>
    <t>Marks out of 100</t>
  </si>
  <si>
    <t>Home</t>
  </si>
  <si>
    <t>Away</t>
  </si>
  <si>
    <t>Full Time</t>
  </si>
  <si>
    <t>A.E.T.</t>
  </si>
  <si>
    <t>Penalties</t>
  </si>
  <si>
    <t>COMPETITION</t>
  </si>
  <si>
    <t>DATE</t>
  </si>
  <si>
    <t>ROUND</t>
  </si>
  <si>
    <t>Match No</t>
  </si>
  <si>
    <t>MATCH
REPORT FORM</t>
  </si>
  <si>
    <t>TEAMS &amp; SCORE</t>
  </si>
  <si>
    <t>Walsall Senior Cup</t>
  </si>
  <si>
    <t>Challenge Cup</t>
  </si>
  <si>
    <t>Sunday Premier Cup</t>
  </si>
  <si>
    <t>Sunday Challenge Cup</t>
  </si>
  <si>
    <t>Mid week Floodlit Youth Cup</t>
  </si>
  <si>
    <t>County Youth Challenge Cup</t>
  </si>
  <si>
    <t>Ladies Challenge Cup</t>
  </si>
  <si>
    <t>Preliminary Round</t>
  </si>
  <si>
    <t>Round 1</t>
  </si>
  <si>
    <t>Round 2</t>
  </si>
  <si>
    <t>Round 3</t>
  </si>
  <si>
    <t>Round 4</t>
  </si>
  <si>
    <t>Quarter-Final</t>
  </si>
  <si>
    <t>Semi-Final</t>
  </si>
  <si>
    <t>Final</t>
  </si>
  <si>
    <t>SUBSTITUTIONS MADE</t>
  </si>
  <si>
    <t>Senior Cup</t>
  </si>
  <si>
    <t>Senior Vase</t>
  </si>
  <si>
    <t>County Youth u16's Sunday Cup</t>
  </si>
  <si>
    <t>County Youth u15's Sunday Cup</t>
  </si>
  <si>
    <t>TB Williamson Cup</t>
  </si>
  <si>
    <t>YES</t>
  </si>
  <si>
    <t>NO</t>
  </si>
  <si>
    <t>COMPLETE</t>
  </si>
  <si>
    <t>Competition</t>
  </si>
  <si>
    <t>Date</t>
  </si>
  <si>
    <t>Round</t>
  </si>
  <si>
    <t>FT (H)</t>
  </si>
  <si>
    <t>FT (A)</t>
  </si>
  <si>
    <t>AET (H)</t>
  </si>
  <si>
    <t>AET(A)</t>
  </si>
  <si>
    <t>Pen (H)</t>
  </si>
  <si>
    <t>Pen (A)</t>
  </si>
  <si>
    <t>Referee Name</t>
  </si>
  <si>
    <t>Referee Mark</t>
  </si>
  <si>
    <t>Report by</t>
  </si>
  <si>
    <t>Own Goal</t>
  </si>
  <si>
    <t>Used</t>
  </si>
  <si>
    <t>Workings (Hidden)</t>
  </si>
  <si>
    <t>Shade "AET" Scores</t>
  </si>
  <si>
    <t>Shade "Penalties" Scores</t>
  </si>
  <si>
    <t>Show or Hide Subs Made Box</t>
  </si>
  <si>
    <t>Competition Lists</t>
  </si>
  <si>
    <t>Rounds Lists</t>
  </si>
  <si>
    <t>Rounds Selection Lists</t>
  </si>
  <si>
    <t>Team Names</t>
  </si>
  <si>
    <t>Form Complete Selection</t>
  </si>
  <si>
    <t>Yes / No Selection</t>
  </si>
  <si>
    <t>Player Off Selection</t>
  </si>
  <si>
    <t>Player On Selection</t>
  </si>
  <si>
    <t>"Complete" Checklists</t>
  </si>
  <si>
    <t>Is checking Live?</t>
  </si>
  <si>
    <t>Scores Level After Extra Time</t>
  </si>
  <si>
    <t>Scores Level after Full Time</t>
  </si>
  <si>
    <t>Goals at FT or AET</t>
  </si>
  <si>
    <t>Goals Correct</t>
  </si>
  <si>
    <t>Sub 1 Used</t>
  </si>
  <si>
    <t>Sub 2 Used</t>
  </si>
  <si>
    <t>Sub 3 Used</t>
  </si>
  <si>
    <t>Sub 4 Used</t>
  </si>
  <si>
    <t>Sub 5 Used</t>
  </si>
  <si>
    <t>Date of Birth Required</t>
  </si>
  <si>
    <t>1 DOB Req</t>
  </si>
  <si>
    <t>2 DOB Req</t>
  </si>
  <si>
    <t>3 DOB Req</t>
  </si>
  <si>
    <t>4 DOB Req</t>
  </si>
  <si>
    <t>5 DOB Req</t>
  </si>
  <si>
    <t>6 DOB Req</t>
  </si>
  <si>
    <t>7 DOB Req</t>
  </si>
  <si>
    <t>8 DOB Req</t>
  </si>
  <si>
    <t>9 DOB Req</t>
  </si>
  <si>
    <t>10 DOB Req</t>
  </si>
  <si>
    <t>11 DOB Req</t>
  </si>
  <si>
    <t>12 DOB Req</t>
  </si>
  <si>
    <t>13 DOB Req</t>
  </si>
  <si>
    <t>14 DOB Req</t>
  </si>
  <si>
    <t>15 DOB Req</t>
  </si>
  <si>
    <t>16 DOB Req</t>
  </si>
  <si>
    <t>Enter Referee Report Here</t>
  </si>
  <si>
    <t>Click here to begin typing.
(To begin a new line press ALT+ENTER).</t>
  </si>
  <si>
    <t>Referee Report Box Appears</t>
  </si>
  <si>
    <t>sub 1 - unused and scored</t>
  </si>
  <si>
    <t>sub 2 - unused and scored</t>
  </si>
  <si>
    <t>sub 3 - unused and scored</t>
  </si>
  <si>
    <t>sub 4 - unused and scored</t>
  </si>
  <si>
    <t>sub 5 - unused and scored</t>
  </si>
  <si>
    <t>Forename</t>
  </si>
  <si>
    <t>This Range</t>
  </si>
  <si>
    <t>(3 sub) sub 1 used</t>
  </si>
  <si>
    <t>(3 sub) sub 2 used</t>
  </si>
  <si>
    <t>(3 sub) sub 3 used</t>
  </si>
  <si>
    <t>(3 sub) sub 4 used</t>
  </si>
  <si>
    <t>(3 sub) sub 5 used</t>
  </si>
  <si>
    <t>Please return within 3
working days of the match</t>
  </si>
  <si>
    <t>County U21's Sunday Cup</t>
  </si>
  <si>
    <t>Sam Kimberley Trophy (North)</t>
  </si>
  <si>
    <t>Sam Kimberley Trophy (South)</t>
  </si>
  <si>
    <t>Straight to Penalties</t>
  </si>
  <si>
    <t>Open Up Clear Penalty Only</t>
  </si>
  <si>
    <t>Age Ranges (2016/17)</t>
  </si>
  <si>
    <t>Area Final</t>
  </si>
  <si>
    <t>Area Quarter Final</t>
  </si>
  <si>
    <t>Area Semi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</si>
</sst>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6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28"/>
      <name val="Aharoni"/>
      <charset val="177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Aharoni"/>
      <charset val="177"/>
    </font>
    <font>
      <b/>
      <i/>
      <sz val="11"/>
      <name val="Calibri"/>
      <family val="2"/>
      <scheme val="minor"/>
    </font>
    <font>
      <b/>
      <sz val="18"/>
      <name val="Aharoni"/>
      <charset val="177"/>
    </font>
    <font>
      <b/>
      <sz val="14"/>
      <name val="Aharoni"/>
      <charset val="177"/>
    </font>
    <font>
      <sz val="11"/>
      <color theme="1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Aharoni"/>
      <charset val="177"/>
    </font>
    <font>
      <b/>
      <u/>
      <sz val="12"/>
      <color theme="1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bgColor theme="0"/>
      </patternFill>
    </fill>
    <fill>
      <patternFill patternType="solid">
        <fgColor theme="0" tint="-0.149967955565050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5">
    <xf numFmtId="0" fontId="0" fillId="0" borderId="0" xfId="0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center"/>
    </xf>
    <xf numFmtId="0" fontId="2" fillId="2" borderId="0" xfId="0" applyFont="1" applyFill="1" applyBorder="1" applyProtection="1"/>
    <xf numFmtId="0" fontId="5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/>
    <xf numFmtId="0" fontId="2" fillId="2" borderId="0" xfId="0" applyFont="1" applyFill="1" applyAlignment="1" applyProtection="1">
      <alignment vertical="center"/>
    </xf>
    <xf numFmtId="0" fontId="2" fillId="4" borderId="7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/>
    </xf>
    <xf numFmtId="0" fontId="2" fillId="5" borderId="58" xfId="0" applyFont="1" applyFill="1" applyBorder="1" applyAlignment="1" applyProtection="1"/>
    <xf numFmtId="0" fontId="2" fillId="5" borderId="59" xfId="0" applyFont="1" applyFill="1" applyBorder="1" applyAlignment="1" applyProtection="1"/>
    <xf numFmtId="0" fontId="2" fillId="4" borderId="9" xfId="0" applyFont="1" applyFill="1" applyBorder="1" applyAlignment="1" applyProtection="1">
      <alignment horizontal="center" vertical="center"/>
    </xf>
    <xf numFmtId="0" fontId="2" fillId="5" borderId="60" xfId="0" applyFont="1" applyFill="1" applyBorder="1" applyAlignment="1" applyProtection="1"/>
    <xf numFmtId="0" fontId="2" fillId="5" borderId="61" xfId="0" applyFont="1" applyFill="1" applyBorder="1" applyAlignment="1" applyProtection="1"/>
    <xf numFmtId="0" fontId="2" fillId="2" borderId="0" xfId="0" applyFont="1" applyFill="1" applyBorder="1" applyAlignment="1" applyProtection="1">
      <alignment horizontal="left"/>
    </xf>
    <xf numFmtId="0" fontId="2" fillId="4" borderId="10" xfId="0" applyFont="1" applyFill="1" applyBorder="1" applyAlignment="1" applyProtection="1">
      <alignment horizontal="center" vertical="center"/>
    </xf>
    <xf numFmtId="0" fontId="2" fillId="5" borderId="33" xfId="0" applyFont="1" applyFill="1" applyBorder="1" applyAlignment="1" applyProtection="1"/>
    <xf numFmtId="0" fontId="2" fillId="5" borderId="62" xfId="0" applyFont="1" applyFill="1" applyBorder="1" applyAlignment="1" applyProtection="1"/>
    <xf numFmtId="0" fontId="9" fillId="2" borderId="66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horizontal="center" vertical="center"/>
    </xf>
    <xf numFmtId="0" fontId="4" fillId="2" borderId="0" xfId="0" applyFont="1" applyFill="1" applyBorder="1" applyProtection="1"/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/>
    <xf numFmtId="0" fontId="4" fillId="2" borderId="0" xfId="0" applyFont="1" applyFill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/>
    </xf>
    <xf numFmtId="0" fontId="15" fillId="2" borderId="0" xfId="0" applyFont="1" applyFill="1" applyAlignment="1" applyProtection="1">
      <alignment vertical="center"/>
    </xf>
    <xf numFmtId="0" fontId="15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14" fontId="4" fillId="2" borderId="1" xfId="0" applyNumberFormat="1" applyFont="1" applyFill="1" applyBorder="1" applyAlignment="1" applyProtection="1">
      <alignment horizontal="center"/>
    </xf>
    <xf numFmtId="0" fontId="4" fillId="2" borderId="74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74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/>
    </xf>
    <xf numFmtId="0" fontId="2" fillId="5" borderId="74" xfId="0" applyFont="1" applyFill="1" applyBorder="1" applyAlignment="1" applyProtection="1">
      <alignment horizontal="center"/>
    </xf>
    <xf numFmtId="0" fontId="4" fillId="2" borderId="73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2" fillId="2" borderId="7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14" fontId="2" fillId="2" borderId="1" xfId="0" applyNumberFormat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left"/>
    </xf>
    <xf numFmtId="0" fontId="2" fillId="2" borderId="5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center" vertical="center"/>
    </xf>
    <xf numFmtId="0" fontId="2" fillId="2" borderId="49" xfId="0" applyFont="1" applyFill="1" applyBorder="1" applyAlignment="1" applyProtection="1">
      <alignment vertical="center"/>
    </xf>
    <xf numFmtId="0" fontId="2" fillId="2" borderId="50" xfId="0" applyFont="1" applyFill="1" applyBorder="1" applyAlignment="1" applyProtection="1">
      <alignment vertical="center"/>
    </xf>
    <xf numFmtId="0" fontId="2" fillId="2" borderId="1" xfId="0" applyFont="1" applyFill="1" applyBorder="1" applyProtection="1"/>
    <xf numFmtId="0" fontId="2" fillId="2" borderId="1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center" wrapText="1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1" fontId="2" fillId="2" borderId="15" xfId="0" applyNumberFormat="1" applyFont="1" applyFill="1" applyBorder="1" applyAlignment="1" applyProtection="1">
      <alignment horizontal="center" vertical="center"/>
      <protection locked="0"/>
    </xf>
    <xf numFmtId="164" fontId="4" fillId="4" borderId="15" xfId="0" applyNumberFormat="1" applyFont="1" applyFill="1" applyBorder="1" applyAlignment="1" applyProtection="1">
      <alignment horizontal="center" vertical="center"/>
    </xf>
    <xf numFmtId="164" fontId="4" fillId="4" borderId="65" xfId="0" applyNumberFormat="1" applyFont="1" applyFill="1" applyBorder="1" applyAlignment="1" applyProtection="1">
      <alignment horizontal="center" vertical="center"/>
    </xf>
    <xf numFmtId="0" fontId="9" fillId="3" borderId="67" xfId="0" applyFont="1" applyFill="1" applyBorder="1" applyAlignment="1" applyProtection="1">
      <alignment horizontal="center" vertical="center"/>
    </xf>
    <xf numFmtId="0" fontId="9" fillId="3" borderId="68" xfId="0" applyFont="1" applyFill="1" applyBorder="1" applyAlignment="1" applyProtection="1">
      <alignment horizontal="center" vertical="center"/>
    </xf>
    <xf numFmtId="0" fontId="9" fillId="3" borderId="69" xfId="0" applyFont="1" applyFill="1" applyBorder="1" applyAlignment="1" applyProtection="1">
      <alignment horizontal="center" vertical="center"/>
    </xf>
    <xf numFmtId="0" fontId="9" fillId="3" borderId="70" xfId="0" applyFont="1" applyFill="1" applyBorder="1" applyAlignment="1" applyProtection="1">
      <alignment horizontal="center" vertical="center"/>
    </xf>
    <xf numFmtId="0" fontId="9" fillId="3" borderId="71" xfId="0" applyFont="1" applyFill="1" applyBorder="1" applyAlignment="1" applyProtection="1">
      <alignment horizontal="center" vertical="center"/>
    </xf>
    <xf numFmtId="0" fontId="9" fillId="3" borderId="72" xfId="0" applyFont="1" applyFill="1" applyBorder="1" applyAlignment="1" applyProtection="1">
      <alignment horizontal="center" vertical="center"/>
    </xf>
    <xf numFmtId="0" fontId="2" fillId="4" borderId="49" xfId="0" applyFont="1" applyFill="1" applyBorder="1" applyAlignment="1" applyProtection="1">
      <alignment horizontal="center" vertical="center"/>
    </xf>
    <xf numFmtId="0" fontId="2" fillId="4" borderId="50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4" borderId="51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 applyProtection="1">
      <alignment horizontal="center" vertical="center"/>
      <protection locked="0"/>
    </xf>
    <xf numFmtId="0" fontId="2" fillId="4" borderId="63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57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164" fontId="2" fillId="2" borderId="52" xfId="0" applyNumberFormat="1" applyFont="1" applyFill="1" applyBorder="1" applyAlignment="1" applyProtection="1">
      <alignment horizontal="center" vertical="center"/>
      <protection locked="0"/>
    </xf>
    <xf numFmtId="164" fontId="2" fillId="2" borderId="53" xfId="0" applyNumberFormat="1" applyFont="1" applyFill="1" applyBorder="1" applyAlignment="1" applyProtection="1">
      <alignment horizontal="center" vertical="center"/>
      <protection locked="0"/>
    </xf>
    <xf numFmtId="1" fontId="2" fillId="2" borderId="52" xfId="0" applyNumberFormat="1" applyFont="1" applyFill="1" applyBorder="1" applyAlignment="1" applyProtection="1">
      <alignment horizontal="center" vertical="center"/>
      <protection locked="0"/>
    </xf>
    <xf numFmtId="1" fontId="2" fillId="2" borderId="54" xfId="0" applyNumberFormat="1" applyFont="1" applyFill="1" applyBorder="1" applyAlignment="1" applyProtection="1">
      <alignment horizontal="center" vertical="center"/>
      <protection locked="0"/>
    </xf>
    <xf numFmtId="164" fontId="2" fillId="2" borderId="55" xfId="0" applyNumberFormat="1" applyFont="1" applyFill="1" applyBorder="1" applyAlignment="1" applyProtection="1">
      <alignment horizontal="center" vertical="center"/>
      <protection locked="0"/>
    </xf>
    <xf numFmtId="164" fontId="2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55" xfId="0" applyNumberFormat="1" applyFont="1" applyFill="1" applyBorder="1" applyAlignment="1" applyProtection="1">
      <alignment horizontal="center" vertical="center"/>
      <protection locked="0"/>
    </xf>
    <xf numFmtId="1" fontId="2" fillId="2" borderId="56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4" borderId="49" xfId="0" applyFont="1" applyFill="1" applyBorder="1" applyAlignment="1" applyProtection="1">
      <alignment horizontal="center" vertical="center" wrapText="1"/>
    </xf>
    <xf numFmtId="0" fontId="2" fillId="4" borderId="63" xfId="0" applyFont="1" applyFill="1" applyBorder="1" applyAlignment="1" applyProtection="1">
      <alignment horizontal="center" vertical="center" wrapText="1"/>
    </xf>
    <xf numFmtId="164" fontId="2" fillId="2" borderId="28" xfId="0" applyNumberFormat="1" applyFont="1" applyFill="1" applyBorder="1" applyAlignment="1" applyProtection="1">
      <alignment horizontal="center" vertical="center"/>
      <protection locked="0"/>
    </xf>
    <xf numFmtId="164" fontId="2" fillId="2" borderId="29" xfId="0" applyNumberFormat="1" applyFont="1" applyFill="1" applyBorder="1" applyAlignment="1" applyProtection="1">
      <alignment horizontal="center" vertical="center"/>
      <protection locked="0"/>
    </xf>
    <xf numFmtId="1" fontId="2" fillId="2" borderId="28" xfId="0" applyNumberFormat="1" applyFont="1" applyFill="1" applyBorder="1" applyAlignment="1" applyProtection="1">
      <alignment horizontal="center" vertical="center"/>
      <protection locked="0"/>
    </xf>
    <xf numFmtId="1" fontId="2" fillId="2" borderId="30" xfId="0" applyNumberFormat="1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/>
    </xf>
    <xf numFmtId="0" fontId="4" fillId="4" borderId="19" xfId="0" applyFont="1" applyFill="1" applyBorder="1" applyAlignment="1" applyProtection="1">
      <alignment horizontal="center" vertical="center"/>
    </xf>
    <xf numFmtId="0" fontId="4" fillId="4" borderId="45" xfId="0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</xf>
    <xf numFmtId="0" fontId="7" fillId="4" borderId="37" xfId="0" applyFont="1" applyFill="1" applyBorder="1" applyAlignment="1" applyProtection="1">
      <alignment horizontal="center" vertical="center"/>
    </xf>
    <xf numFmtId="0" fontId="7" fillId="4" borderId="27" xfId="0" applyFont="1" applyFill="1" applyBorder="1" applyAlignment="1" applyProtection="1">
      <alignment horizontal="center" vertical="center"/>
    </xf>
    <xf numFmtId="0" fontId="7" fillId="4" borderId="40" xfId="0" applyFont="1" applyFill="1" applyBorder="1" applyAlignment="1" applyProtection="1">
      <alignment horizontal="center" vertical="center"/>
    </xf>
    <xf numFmtId="14" fontId="2" fillId="2" borderId="44" xfId="0" applyNumberFormat="1" applyFont="1" applyFill="1" applyBorder="1" applyAlignment="1" applyProtection="1">
      <alignment horizontal="center" vertical="center"/>
      <protection locked="0"/>
    </xf>
    <xf numFmtId="14" fontId="2" fillId="2" borderId="19" xfId="0" applyNumberFormat="1" applyFont="1" applyFill="1" applyBorder="1" applyAlignment="1" applyProtection="1">
      <alignment horizontal="center" vertical="center"/>
      <protection locked="0"/>
    </xf>
    <xf numFmtId="14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/>
    </xf>
    <xf numFmtId="0" fontId="4" fillId="4" borderId="15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4" fillId="4" borderId="32" xfId="0" applyFont="1" applyFill="1" applyBorder="1" applyAlignment="1" applyProtection="1">
      <alignment horizontal="center" vertical="center"/>
    </xf>
    <xf numFmtId="0" fontId="4" fillId="4" borderId="29" xfId="0" applyFont="1" applyFill="1" applyBorder="1" applyAlignment="1" applyProtection="1">
      <alignment horizontal="center" vertical="center"/>
    </xf>
    <xf numFmtId="0" fontId="4" fillId="4" borderId="38" xfId="0" applyFont="1" applyFill="1" applyBorder="1" applyAlignment="1" applyProtection="1">
      <alignment horizontal="center" vertical="center"/>
    </xf>
    <xf numFmtId="0" fontId="4" fillId="4" borderId="35" xfId="0" applyFont="1" applyFill="1" applyBorder="1" applyAlignment="1" applyProtection="1">
      <alignment horizontal="center" vertical="center"/>
    </xf>
    <xf numFmtId="0" fontId="4" fillId="4" borderId="34" xfId="0" applyFont="1" applyFill="1" applyBorder="1" applyAlignment="1" applyProtection="1">
      <alignment horizontal="center" vertical="center"/>
    </xf>
    <xf numFmtId="0" fontId="4" fillId="4" borderId="39" xfId="0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/>
    </xf>
    <xf numFmtId="0" fontId="9" fillId="3" borderId="6" xfId="0" applyFont="1" applyFill="1" applyBorder="1" applyAlignment="1" applyProtection="1">
      <alignment horizontal="center" vertical="center"/>
    </xf>
    <xf numFmtId="0" fontId="2" fillId="2" borderId="49" xfId="0" applyFont="1" applyFill="1" applyBorder="1" applyAlignment="1" applyProtection="1">
      <alignment horizontal="left"/>
    </xf>
    <xf numFmtId="0" fontId="2" fillId="2" borderId="50" xfId="0" applyFont="1" applyFill="1" applyBorder="1" applyAlignment="1" applyProtection="1">
      <alignment horizontal="left"/>
    </xf>
    <xf numFmtId="0" fontId="2" fillId="2" borderId="51" xfId="0" applyFont="1" applyFill="1" applyBorder="1" applyAlignment="1" applyProtection="1">
      <alignment horizontal="left"/>
    </xf>
    <xf numFmtId="0" fontId="2" fillId="2" borderId="49" xfId="0" applyFont="1" applyFill="1" applyBorder="1" applyAlignment="1" applyProtection="1">
      <alignment horizontal="center"/>
    </xf>
    <xf numFmtId="0" fontId="2" fillId="2" borderId="73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34" xfId="0" applyFont="1" applyFill="1" applyBorder="1" applyAlignment="1" applyProtection="1">
      <alignment horizontal="left" vertical="top" wrapText="1"/>
      <protection locked="0"/>
    </xf>
    <xf numFmtId="0" fontId="13" fillId="3" borderId="21" xfId="0" applyFont="1" applyFill="1" applyBorder="1" applyAlignment="1" applyProtection="1">
      <alignment horizontal="center" vertical="center"/>
    </xf>
    <xf numFmtId="0" fontId="13" fillId="3" borderId="22" xfId="0" applyFont="1" applyFill="1" applyBorder="1" applyAlignment="1" applyProtection="1">
      <alignment horizontal="center" vertical="center"/>
    </xf>
    <xf numFmtId="0" fontId="13" fillId="3" borderId="27" xfId="0" applyFont="1" applyFill="1" applyBorder="1" applyAlignment="1" applyProtection="1">
      <alignment horizontal="center" vertical="center"/>
    </xf>
    <xf numFmtId="0" fontId="11" fillId="2" borderId="63" xfId="0" applyFont="1" applyFill="1" applyBorder="1" applyAlignment="1" applyProtection="1">
      <alignment horizontal="center" vertical="center" wrapText="1"/>
    </xf>
    <xf numFmtId="0" fontId="11" fillId="2" borderId="25" xfId="0" applyFont="1" applyFill="1" applyBorder="1" applyAlignment="1" applyProtection="1">
      <alignment horizontal="center" vertical="center" wrapText="1"/>
    </xf>
    <xf numFmtId="0" fontId="11" fillId="2" borderId="64" xfId="0" applyFont="1" applyFill="1" applyBorder="1" applyAlignment="1" applyProtection="1">
      <alignment horizontal="center" vertical="center" wrapText="1"/>
    </xf>
    <xf numFmtId="0" fontId="11" fillId="2" borderId="48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 applyProtection="1">
      <alignment horizontal="center"/>
    </xf>
    <xf numFmtId="0" fontId="12" fillId="6" borderId="67" xfId="0" applyFont="1" applyFill="1" applyBorder="1" applyAlignment="1" applyProtection="1">
      <alignment horizontal="center" vertical="center" wrapText="1"/>
    </xf>
    <xf numFmtId="0" fontId="12" fillId="6" borderId="68" xfId="0" applyFont="1" applyFill="1" applyBorder="1" applyAlignment="1" applyProtection="1">
      <alignment horizontal="center" vertical="center" wrapText="1"/>
    </xf>
    <xf numFmtId="0" fontId="12" fillId="6" borderId="69" xfId="0" applyFont="1" applyFill="1" applyBorder="1" applyAlignment="1" applyProtection="1">
      <alignment horizontal="center" vertical="center" wrapText="1"/>
    </xf>
    <xf numFmtId="0" fontId="12" fillId="6" borderId="66" xfId="0" applyFont="1" applyFill="1" applyBorder="1" applyAlignment="1" applyProtection="1">
      <alignment horizontal="center" vertical="center" wrapText="1"/>
    </xf>
    <xf numFmtId="0" fontId="12" fillId="6" borderId="0" xfId="0" applyFont="1" applyFill="1" applyBorder="1" applyAlignment="1" applyProtection="1">
      <alignment horizontal="center" vertical="center" wrapText="1"/>
    </xf>
    <xf numFmtId="0" fontId="12" fillId="6" borderId="61" xfId="0" applyFont="1" applyFill="1" applyBorder="1" applyAlignment="1" applyProtection="1">
      <alignment horizontal="center" vertical="center" wrapText="1"/>
    </xf>
    <xf numFmtId="0" fontId="12" fillId="6" borderId="35" xfId="0" applyFont="1" applyFill="1" applyBorder="1" applyAlignment="1" applyProtection="1">
      <alignment horizontal="center" vertical="center" wrapText="1"/>
    </xf>
    <xf numFmtId="0" fontId="12" fillId="6" borderId="34" xfId="0" applyFont="1" applyFill="1" applyBorder="1" applyAlignment="1" applyProtection="1">
      <alignment horizontal="center" vertical="center" wrapText="1"/>
    </xf>
    <xf numFmtId="0" fontId="12" fillId="6" borderId="62" xfId="0" applyFont="1" applyFill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13">
    <dxf>
      <numFmt numFmtId="1" formatCode="0"/>
      <fill>
        <patternFill patternType="lightUp"/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border>
        <top/>
        <bottom/>
        <vertical/>
        <horizontal/>
      </border>
    </dxf>
    <dxf>
      <fill>
        <patternFill patternType="lightUp"/>
      </fill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border>
        <top/>
        <bottom/>
        <vertical/>
        <horizontal/>
      </border>
    </dxf>
    <dxf>
      <fill>
        <patternFill patternType="lightUp">
          <bgColor theme="0"/>
        </patternFill>
      </fill>
    </dxf>
    <dxf>
      <fill>
        <patternFill>
          <bgColor theme="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50772</xdr:colOff>
      <xdr:row>1</xdr:row>
      <xdr:rowOff>23812</xdr:rowOff>
    </xdr:from>
    <xdr:to>
      <xdr:col>27</xdr:col>
      <xdr:colOff>217486</xdr:colOff>
      <xdr:row>7</xdr:row>
      <xdr:rowOff>230981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355" y="150812"/>
          <a:ext cx="1140381" cy="1815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AM129"/>
  <sheetViews>
    <sheetView tabSelected="1" zoomScale="90" zoomScaleNormal="90" workbookViewId="0">
      <selection activeCell="AF5" sqref="AF5"/>
    </sheetView>
  </sheetViews>
  <sheetFormatPr defaultColWidth="9.140625" defaultRowHeight="15"/>
  <cols>
    <col min="1" max="1" width="1.7109375" style="3" customWidth="1"/>
    <col min="2" max="17" width="3.7109375" style="1" customWidth="1"/>
    <col min="18" max="19" width="3.7109375" style="2" customWidth="1"/>
    <col min="20" max="28" width="3.7109375" style="3" customWidth="1"/>
    <col min="29" max="29" width="1.7109375" style="3" customWidth="1"/>
    <col min="30" max="30" width="10.7109375" style="1" customWidth="1"/>
    <col min="31" max="31" width="1.7109375" style="3" customWidth="1"/>
    <col min="32" max="32" width="75.7109375" style="3" customWidth="1"/>
    <col min="33" max="33" width="1.7109375" style="3" customWidth="1"/>
    <col min="34" max="34" width="9.140625" style="3" customWidth="1"/>
    <col min="35" max="35" width="9.140625" style="1" customWidth="1"/>
    <col min="36" max="36" width="9.140625" style="3" customWidth="1"/>
    <col min="37" max="37" width="9.140625" style="4" customWidth="1"/>
    <col min="38" max="38" width="9.140625" style="3" customWidth="1"/>
    <col min="39" max="16384" width="9.140625" style="3"/>
  </cols>
  <sheetData>
    <row r="1" spans="2:33" ht="9.9499999999999993" customHeight="1"/>
    <row r="2" spans="2:33" ht="24" customHeight="1">
      <c r="B2" s="67" t="s">
        <v>25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AE2" s="2"/>
    </row>
    <row r="3" spans="2:33" ht="24" customHeight="1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2:33" ht="24" customHeight="1"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AE4" s="5"/>
      <c r="AF4" s="6"/>
    </row>
    <row r="5" spans="2:33" ht="24" customHeight="1"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7"/>
      <c r="Y5" s="7"/>
      <c r="Z5" s="7"/>
      <c r="AA5" s="7"/>
      <c r="AB5" s="7"/>
      <c r="AF5" s="1"/>
    </row>
    <row r="6" spans="2:33" ht="7.5" customHeight="1" thickBot="1">
      <c r="B6" s="8"/>
      <c r="C6" s="8"/>
      <c r="D6" s="8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7"/>
      <c r="Y6" s="7"/>
      <c r="Z6" s="7"/>
      <c r="AA6" s="7"/>
      <c r="AB6" s="7"/>
    </row>
    <row r="7" spans="2:33" ht="22.5" customHeight="1">
      <c r="B7" s="128" t="s">
        <v>21</v>
      </c>
      <c r="C7" s="129"/>
      <c r="D7" s="129"/>
      <c r="E7" s="129"/>
      <c r="F7" s="129"/>
      <c r="G7" s="126" t="s">
        <v>45</v>
      </c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7"/>
      <c r="X7" s="10"/>
      <c r="Y7" s="10"/>
      <c r="Z7" s="10"/>
      <c r="AA7" s="10"/>
      <c r="AB7" s="10"/>
    </row>
    <row r="8" spans="2:33" ht="22.5" customHeight="1" thickBot="1">
      <c r="B8" s="130" t="s">
        <v>22</v>
      </c>
      <c r="C8" s="131"/>
      <c r="D8" s="111"/>
      <c r="E8" s="123"/>
      <c r="F8" s="124"/>
      <c r="G8" s="124"/>
      <c r="H8" s="124"/>
      <c r="I8" s="125"/>
      <c r="J8" s="111" t="s">
        <v>23</v>
      </c>
      <c r="K8" s="112"/>
      <c r="L8" s="112"/>
      <c r="M8" s="114"/>
      <c r="N8" s="115"/>
      <c r="O8" s="115"/>
      <c r="P8" s="115"/>
      <c r="Q8" s="116"/>
      <c r="R8" s="111" t="s">
        <v>24</v>
      </c>
      <c r="S8" s="112"/>
      <c r="T8" s="113"/>
      <c r="U8" s="114"/>
      <c r="V8" s="115"/>
      <c r="W8" s="117"/>
      <c r="X8" s="11"/>
      <c r="Y8" s="11"/>
      <c r="Z8" s="11"/>
      <c r="AA8" s="11"/>
      <c r="AB8" s="11"/>
    </row>
    <row r="9" spans="2:33" ht="7.5" customHeight="1" thickBot="1"/>
    <row r="10" spans="2:33" ht="20.100000000000001" customHeight="1">
      <c r="B10" s="132" t="s">
        <v>26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4"/>
      <c r="T10" s="118" t="s">
        <v>18</v>
      </c>
      <c r="U10" s="119"/>
      <c r="V10" s="120"/>
      <c r="W10" s="122" t="s">
        <v>19</v>
      </c>
      <c r="X10" s="119"/>
      <c r="Y10" s="120"/>
      <c r="Z10" s="119" t="s">
        <v>20</v>
      </c>
      <c r="AA10" s="119"/>
      <c r="AB10" s="121"/>
      <c r="AE10" s="167" t="s">
        <v>105</v>
      </c>
      <c r="AF10" s="168"/>
      <c r="AG10" s="169"/>
    </row>
    <row r="11" spans="2:33" ht="45" customHeight="1">
      <c r="B11" s="144" t="s">
        <v>16</v>
      </c>
      <c r="C11" s="145"/>
      <c r="D11" s="145"/>
      <c r="E11" s="146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7"/>
      <c r="T11" s="80"/>
      <c r="U11" s="81"/>
      <c r="V11" s="152"/>
      <c r="W11" s="155"/>
      <c r="X11" s="81"/>
      <c r="Y11" s="152"/>
      <c r="Z11" s="81"/>
      <c r="AA11" s="81"/>
      <c r="AB11" s="91"/>
      <c r="AE11" s="172"/>
      <c r="AF11" s="164" t="s">
        <v>106</v>
      </c>
      <c r="AG11" s="170"/>
    </row>
    <row r="12" spans="2:33" ht="45" customHeight="1" thickBot="1">
      <c r="B12" s="147" t="s">
        <v>17</v>
      </c>
      <c r="C12" s="148"/>
      <c r="D12" s="148"/>
      <c r="E12" s="149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1"/>
      <c r="T12" s="153"/>
      <c r="U12" s="150"/>
      <c r="V12" s="154"/>
      <c r="W12" s="156"/>
      <c r="X12" s="150"/>
      <c r="Y12" s="154"/>
      <c r="Z12" s="174"/>
      <c r="AA12" s="85"/>
      <c r="AB12" s="93"/>
      <c r="AE12" s="172"/>
      <c r="AF12" s="165"/>
      <c r="AG12" s="170"/>
    </row>
    <row r="13" spans="2:33" ht="30" customHeight="1" thickBot="1">
      <c r="B13" s="135" t="s">
        <v>14</v>
      </c>
      <c r="C13" s="136"/>
      <c r="D13" s="136"/>
      <c r="E13" s="136"/>
      <c r="F13" s="136"/>
      <c r="G13" s="136"/>
      <c r="H13" s="137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9"/>
      <c r="T13" s="135" t="s">
        <v>15</v>
      </c>
      <c r="U13" s="136"/>
      <c r="V13" s="136"/>
      <c r="W13" s="136"/>
      <c r="X13" s="136"/>
      <c r="Y13" s="137"/>
      <c r="Z13" s="138"/>
      <c r="AA13" s="138"/>
      <c r="AB13" s="139"/>
      <c r="AE13" s="172"/>
      <c r="AF13" s="165"/>
      <c r="AG13" s="170"/>
    </row>
    <row r="14" spans="2:33" s="12" customFormat="1" ht="30" customHeight="1" thickBot="1">
      <c r="B14" s="135" t="s">
        <v>62</v>
      </c>
      <c r="C14" s="136"/>
      <c r="D14" s="136"/>
      <c r="E14" s="136"/>
      <c r="F14" s="137"/>
      <c r="G14" s="138"/>
      <c r="H14" s="138"/>
      <c r="I14" s="138"/>
      <c r="J14" s="138"/>
      <c r="K14" s="138"/>
      <c r="L14" s="138"/>
      <c r="M14" s="138"/>
      <c r="N14" s="138"/>
      <c r="O14" s="138"/>
      <c r="P14" s="139"/>
      <c r="Q14" s="135" t="s">
        <v>13</v>
      </c>
      <c r="R14" s="136"/>
      <c r="S14" s="136"/>
      <c r="T14" s="136"/>
      <c r="U14" s="137"/>
      <c r="V14" s="138"/>
      <c r="W14" s="138"/>
      <c r="X14" s="138"/>
      <c r="Y14" s="138"/>
      <c r="Z14" s="138"/>
      <c r="AA14" s="138"/>
      <c r="AB14" s="139"/>
      <c r="AD14" s="2"/>
      <c r="AE14" s="172"/>
      <c r="AF14" s="165"/>
      <c r="AG14" s="170"/>
    </row>
    <row r="15" spans="2:33" ht="7.5" customHeight="1" thickBot="1">
      <c r="AE15" s="172"/>
      <c r="AF15" s="165"/>
      <c r="AG15" s="170"/>
    </row>
    <row r="16" spans="2:33" ht="30" customHeight="1">
      <c r="B16" s="140" t="s">
        <v>8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2"/>
      <c r="AE16" s="172"/>
      <c r="AF16" s="165"/>
      <c r="AG16" s="170"/>
    </row>
    <row r="17" spans="2:39" s="14" customFormat="1" ht="30" customHeight="1">
      <c r="B17" s="13" t="s">
        <v>0</v>
      </c>
      <c r="C17" s="102" t="s">
        <v>113</v>
      </c>
      <c r="D17" s="102"/>
      <c r="E17" s="102"/>
      <c r="F17" s="102"/>
      <c r="G17" s="102"/>
      <c r="H17" s="102"/>
      <c r="I17" s="102"/>
      <c r="J17" s="102" t="s">
        <v>1</v>
      </c>
      <c r="K17" s="102"/>
      <c r="L17" s="102"/>
      <c r="M17" s="102"/>
      <c r="N17" s="102"/>
      <c r="O17" s="102"/>
      <c r="P17" s="102"/>
      <c r="Q17" s="78" t="s">
        <v>2</v>
      </c>
      <c r="R17" s="79"/>
      <c r="S17" s="79"/>
      <c r="T17" s="86"/>
      <c r="U17" s="78" t="s">
        <v>3</v>
      </c>
      <c r="V17" s="86"/>
      <c r="W17" s="78" t="s">
        <v>4</v>
      </c>
      <c r="X17" s="86"/>
      <c r="Y17" s="102" t="s">
        <v>5</v>
      </c>
      <c r="Z17" s="78"/>
      <c r="AA17" s="105" t="s">
        <v>64</v>
      </c>
      <c r="AB17" s="106"/>
      <c r="AE17" s="172"/>
      <c r="AF17" s="165"/>
      <c r="AG17" s="170"/>
    </row>
    <row r="18" spans="2:39" ht="18" customHeight="1">
      <c r="B18" s="15" t="s">
        <v>6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7"/>
      <c r="R18" s="108"/>
      <c r="S18" s="108"/>
      <c r="T18" s="108"/>
      <c r="U18" s="109"/>
      <c r="V18" s="110"/>
      <c r="W18" s="80"/>
      <c r="X18" s="87"/>
      <c r="Y18" s="103"/>
      <c r="Z18" s="80"/>
      <c r="AA18" s="16"/>
      <c r="AB18" s="17"/>
      <c r="AE18" s="172"/>
      <c r="AF18" s="165"/>
      <c r="AG18" s="170"/>
    </row>
    <row r="19" spans="2:39" ht="18" customHeight="1" thickBot="1">
      <c r="B19" s="18">
        <v>2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94"/>
      <c r="R19" s="95"/>
      <c r="S19" s="95"/>
      <c r="T19" s="95"/>
      <c r="U19" s="96"/>
      <c r="V19" s="97"/>
      <c r="W19" s="82"/>
      <c r="X19" s="88"/>
      <c r="Y19" s="104"/>
      <c r="Z19" s="82"/>
      <c r="AA19" s="19"/>
      <c r="AB19" s="20"/>
      <c r="AE19" s="173"/>
      <c r="AF19" s="166"/>
      <c r="AG19" s="171"/>
    </row>
    <row r="20" spans="2:39" ht="18" customHeight="1">
      <c r="B20" s="18">
        <v>3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94"/>
      <c r="R20" s="95"/>
      <c r="S20" s="95"/>
      <c r="T20" s="95"/>
      <c r="U20" s="96"/>
      <c r="V20" s="97"/>
      <c r="W20" s="82"/>
      <c r="X20" s="88"/>
      <c r="Y20" s="104"/>
      <c r="Z20" s="82"/>
      <c r="AA20" s="19"/>
      <c r="AB20" s="20"/>
    </row>
    <row r="21" spans="2:39" ht="18" customHeight="1">
      <c r="B21" s="18">
        <v>4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94"/>
      <c r="R21" s="95"/>
      <c r="S21" s="95"/>
      <c r="T21" s="95"/>
      <c r="U21" s="96"/>
      <c r="V21" s="97"/>
      <c r="W21" s="82"/>
      <c r="X21" s="88"/>
      <c r="Y21" s="104"/>
      <c r="Z21" s="82"/>
      <c r="AA21" s="19"/>
      <c r="AB21" s="20"/>
      <c r="AJ21" s="7"/>
      <c r="AK21" s="21"/>
      <c r="AL21" s="7"/>
      <c r="AM21" s="7"/>
    </row>
    <row r="22" spans="2:39" ht="18" customHeight="1">
      <c r="B22" s="18">
        <v>5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94"/>
      <c r="R22" s="95"/>
      <c r="S22" s="95"/>
      <c r="T22" s="95"/>
      <c r="U22" s="96"/>
      <c r="V22" s="97"/>
      <c r="W22" s="82"/>
      <c r="X22" s="88"/>
      <c r="Y22" s="104"/>
      <c r="Z22" s="82"/>
      <c r="AA22" s="19"/>
      <c r="AB22" s="20"/>
      <c r="AJ22" s="7"/>
      <c r="AK22" s="21"/>
      <c r="AL22" s="7"/>
      <c r="AM22" s="7"/>
    </row>
    <row r="23" spans="2:39" ht="18" customHeight="1">
      <c r="B23" s="18">
        <v>6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94"/>
      <c r="R23" s="95"/>
      <c r="S23" s="95"/>
      <c r="T23" s="95"/>
      <c r="U23" s="96"/>
      <c r="V23" s="97"/>
      <c r="W23" s="82"/>
      <c r="X23" s="88"/>
      <c r="Y23" s="104"/>
      <c r="Z23" s="82"/>
      <c r="AA23" s="19"/>
      <c r="AB23" s="20"/>
      <c r="AJ23" s="7"/>
      <c r="AK23" s="21"/>
      <c r="AL23" s="7"/>
      <c r="AM23" s="7"/>
    </row>
    <row r="24" spans="2:39" ht="18" customHeight="1">
      <c r="B24" s="18">
        <v>7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94"/>
      <c r="R24" s="95"/>
      <c r="S24" s="95"/>
      <c r="T24" s="95"/>
      <c r="U24" s="96"/>
      <c r="V24" s="97"/>
      <c r="W24" s="82"/>
      <c r="X24" s="88"/>
      <c r="Y24" s="104"/>
      <c r="Z24" s="82"/>
      <c r="AA24" s="19"/>
      <c r="AB24" s="20"/>
      <c r="AJ24" s="7"/>
      <c r="AK24" s="21"/>
      <c r="AL24" s="7"/>
      <c r="AM24" s="7"/>
    </row>
    <row r="25" spans="2:39" ht="18" customHeight="1">
      <c r="B25" s="18">
        <v>8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94"/>
      <c r="R25" s="95"/>
      <c r="S25" s="95"/>
      <c r="T25" s="95"/>
      <c r="U25" s="96"/>
      <c r="V25" s="97"/>
      <c r="W25" s="82"/>
      <c r="X25" s="88"/>
      <c r="Y25" s="104"/>
      <c r="Z25" s="82"/>
      <c r="AA25" s="19"/>
      <c r="AB25" s="20"/>
      <c r="AJ25" s="7"/>
      <c r="AK25" s="21"/>
      <c r="AL25" s="7"/>
      <c r="AM25" s="7"/>
    </row>
    <row r="26" spans="2:39" ht="18" customHeight="1">
      <c r="B26" s="18">
        <v>9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94"/>
      <c r="R26" s="95"/>
      <c r="S26" s="95"/>
      <c r="T26" s="95"/>
      <c r="U26" s="96"/>
      <c r="V26" s="97"/>
      <c r="W26" s="82"/>
      <c r="X26" s="88"/>
      <c r="Y26" s="104"/>
      <c r="Z26" s="82"/>
      <c r="AA26" s="19"/>
      <c r="AB26" s="20"/>
      <c r="AJ26" s="7"/>
      <c r="AK26" s="21"/>
      <c r="AL26" s="7"/>
      <c r="AM26" s="7"/>
    </row>
    <row r="27" spans="2:39" ht="18" customHeight="1">
      <c r="B27" s="18">
        <v>10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94"/>
      <c r="R27" s="95"/>
      <c r="S27" s="95"/>
      <c r="T27" s="95"/>
      <c r="U27" s="96"/>
      <c r="V27" s="97"/>
      <c r="W27" s="82"/>
      <c r="X27" s="88"/>
      <c r="Y27" s="104"/>
      <c r="Z27" s="82"/>
      <c r="AA27" s="19"/>
      <c r="AB27" s="20"/>
      <c r="AJ27" s="7"/>
      <c r="AK27" s="21"/>
      <c r="AL27" s="7"/>
      <c r="AM27" s="7"/>
    </row>
    <row r="28" spans="2:39" ht="18" customHeight="1" thickBot="1">
      <c r="B28" s="22">
        <v>11</v>
      </c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98"/>
      <c r="R28" s="99"/>
      <c r="S28" s="99"/>
      <c r="T28" s="99"/>
      <c r="U28" s="100"/>
      <c r="V28" s="101"/>
      <c r="W28" s="84"/>
      <c r="X28" s="89"/>
      <c r="Y28" s="143"/>
      <c r="Z28" s="84"/>
      <c r="AA28" s="23"/>
      <c r="AB28" s="24"/>
    </row>
    <row r="29" spans="2:39" ht="7.5" customHeight="1" thickBot="1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T29" s="12"/>
      <c r="U29" s="12"/>
      <c r="V29" s="12"/>
      <c r="W29" s="12"/>
      <c r="X29" s="12"/>
      <c r="Y29" s="12"/>
      <c r="Z29" s="12"/>
      <c r="AA29" s="12"/>
      <c r="AB29" s="12"/>
    </row>
    <row r="30" spans="2:39" ht="24.95" customHeight="1">
      <c r="B30" s="157" t="s">
        <v>7</v>
      </c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9"/>
    </row>
    <row r="31" spans="2:39" ht="18" customHeight="1">
      <c r="B31" s="15">
        <v>12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94"/>
      <c r="R31" s="95"/>
      <c r="S31" s="95"/>
      <c r="T31" s="95"/>
      <c r="U31" s="96"/>
      <c r="V31" s="97"/>
      <c r="W31" s="82"/>
      <c r="X31" s="88"/>
      <c r="Y31" s="104"/>
      <c r="Z31" s="82"/>
      <c r="AA31" s="80"/>
      <c r="AB31" s="91"/>
    </row>
    <row r="32" spans="2:39" ht="18" customHeight="1">
      <c r="B32" s="18">
        <v>13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94"/>
      <c r="R32" s="95"/>
      <c r="S32" s="95"/>
      <c r="T32" s="95"/>
      <c r="U32" s="96"/>
      <c r="V32" s="97"/>
      <c r="W32" s="82"/>
      <c r="X32" s="88"/>
      <c r="Y32" s="104"/>
      <c r="Z32" s="82"/>
      <c r="AA32" s="82"/>
      <c r="AB32" s="92"/>
      <c r="AD32" s="3"/>
    </row>
    <row r="33" spans="2:39" ht="18" customHeight="1">
      <c r="B33" s="18">
        <v>14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94"/>
      <c r="R33" s="95"/>
      <c r="S33" s="95"/>
      <c r="T33" s="95"/>
      <c r="U33" s="96"/>
      <c r="V33" s="97"/>
      <c r="W33" s="82"/>
      <c r="X33" s="88"/>
      <c r="Y33" s="104"/>
      <c r="Z33" s="82"/>
      <c r="AA33" s="82"/>
      <c r="AB33" s="92"/>
      <c r="AD33" s="3"/>
    </row>
    <row r="34" spans="2:39" ht="18" customHeight="1">
      <c r="B34" s="18">
        <v>15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94"/>
      <c r="R34" s="95"/>
      <c r="S34" s="95"/>
      <c r="T34" s="95"/>
      <c r="U34" s="96"/>
      <c r="V34" s="97"/>
      <c r="W34" s="82"/>
      <c r="X34" s="88"/>
      <c r="Y34" s="104"/>
      <c r="Z34" s="82"/>
      <c r="AA34" s="82"/>
      <c r="AB34" s="92"/>
      <c r="AD34" s="3"/>
    </row>
    <row r="35" spans="2:39" ht="18" customHeight="1" thickBot="1">
      <c r="B35" s="22">
        <v>16</v>
      </c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98"/>
      <c r="R35" s="99"/>
      <c r="S35" s="99"/>
      <c r="T35" s="99"/>
      <c r="U35" s="100"/>
      <c r="V35" s="101"/>
      <c r="W35" s="84"/>
      <c r="X35" s="89"/>
      <c r="Y35" s="143"/>
      <c r="Z35" s="84"/>
      <c r="AA35" s="84"/>
      <c r="AB35" s="93"/>
      <c r="AD35" s="3"/>
    </row>
    <row r="36" spans="2:39" ht="7.5" customHeight="1" thickBo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T36" s="12"/>
      <c r="U36" s="12"/>
      <c r="V36" s="12"/>
      <c r="W36" s="12"/>
      <c r="X36" s="12"/>
      <c r="Y36" s="12"/>
      <c r="Z36" s="12"/>
      <c r="AA36" s="2"/>
      <c r="AB36" s="2"/>
    </row>
    <row r="37" spans="2:39" ht="18" customHeight="1" thickBot="1">
      <c r="B37" s="72" t="s">
        <v>42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4"/>
      <c r="U37" s="68"/>
      <c r="V37" s="69"/>
      <c r="W37" s="70" t="s">
        <v>63</v>
      </c>
      <c r="X37" s="70"/>
      <c r="Y37" s="70"/>
      <c r="Z37" s="70"/>
      <c r="AA37" s="70"/>
      <c r="AB37" s="71"/>
      <c r="AD37" s="3"/>
      <c r="AE37" s="1"/>
    </row>
    <row r="38" spans="2:39" ht="7.5" customHeight="1" thickBot="1">
      <c r="B38" s="75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7"/>
      <c r="T38" s="12"/>
      <c r="U38" s="12"/>
      <c r="V38" s="12"/>
      <c r="W38" s="12"/>
      <c r="X38" s="12"/>
      <c r="Y38" s="12"/>
      <c r="Z38" s="12"/>
      <c r="AA38" s="2"/>
      <c r="AB38" s="2"/>
    </row>
    <row r="39" spans="2:39" ht="24.95" customHeight="1">
      <c r="B39" s="13" t="s">
        <v>0</v>
      </c>
      <c r="C39" s="78" t="s">
        <v>9</v>
      </c>
      <c r="D39" s="79"/>
      <c r="E39" s="79"/>
      <c r="F39" s="78" t="s">
        <v>10</v>
      </c>
      <c r="G39" s="79"/>
      <c r="H39" s="79"/>
      <c r="I39" s="79"/>
      <c r="J39" s="79"/>
      <c r="K39" s="79"/>
      <c r="L39" s="86"/>
      <c r="M39" s="78" t="s">
        <v>11</v>
      </c>
      <c r="N39" s="79"/>
      <c r="O39" s="79"/>
      <c r="P39" s="79"/>
      <c r="Q39" s="79"/>
      <c r="R39" s="79"/>
      <c r="S39" s="90"/>
      <c r="T39" s="25"/>
      <c r="U39" s="176" t="s">
        <v>120</v>
      </c>
      <c r="V39" s="177"/>
      <c r="W39" s="177"/>
      <c r="X39" s="177"/>
      <c r="Y39" s="177"/>
      <c r="Z39" s="177"/>
      <c r="AA39" s="177"/>
      <c r="AB39" s="178"/>
    </row>
    <row r="40" spans="2:39" s="12" customFormat="1" ht="18" customHeight="1">
      <c r="B40" s="26">
        <v>1</v>
      </c>
      <c r="C40" s="80"/>
      <c r="D40" s="81"/>
      <c r="E40" s="81"/>
      <c r="F40" s="80"/>
      <c r="G40" s="81"/>
      <c r="H40" s="81"/>
      <c r="I40" s="81"/>
      <c r="J40" s="81"/>
      <c r="K40" s="81"/>
      <c r="L40" s="87"/>
      <c r="M40" s="80"/>
      <c r="N40" s="81"/>
      <c r="O40" s="81"/>
      <c r="P40" s="81"/>
      <c r="Q40" s="81"/>
      <c r="R40" s="81"/>
      <c r="S40" s="91"/>
      <c r="U40" s="179"/>
      <c r="V40" s="180"/>
      <c r="W40" s="180"/>
      <c r="X40" s="180"/>
      <c r="Y40" s="180"/>
      <c r="Z40" s="180"/>
      <c r="AA40" s="180"/>
      <c r="AB40" s="181"/>
      <c r="AD40" s="1"/>
      <c r="AI40" s="2"/>
      <c r="AJ40" s="27"/>
      <c r="AK40" s="21"/>
      <c r="AL40" s="7"/>
      <c r="AM40" s="7"/>
    </row>
    <row r="41" spans="2:39" ht="18" customHeight="1">
      <c r="B41" s="28">
        <v>2</v>
      </c>
      <c r="C41" s="82"/>
      <c r="D41" s="83"/>
      <c r="E41" s="83"/>
      <c r="F41" s="82"/>
      <c r="G41" s="83"/>
      <c r="H41" s="83"/>
      <c r="I41" s="83"/>
      <c r="J41" s="83"/>
      <c r="K41" s="83"/>
      <c r="L41" s="88"/>
      <c r="M41" s="82"/>
      <c r="N41" s="83"/>
      <c r="O41" s="83"/>
      <c r="P41" s="83"/>
      <c r="Q41" s="83"/>
      <c r="R41" s="83"/>
      <c r="S41" s="92"/>
      <c r="U41" s="179"/>
      <c r="V41" s="180"/>
      <c r="W41" s="180"/>
      <c r="X41" s="180"/>
      <c r="Y41" s="180"/>
      <c r="Z41" s="180"/>
      <c r="AA41" s="180"/>
      <c r="AB41" s="181"/>
      <c r="AJ41" s="7"/>
      <c r="AK41" s="7"/>
      <c r="AL41" s="7"/>
      <c r="AM41" s="7"/>
    </row>
    <row r="42" spans="2:39" ht="18" customHeight="1" thickBot="1">
      <c r="B42" s="29">
        <v>3</v>
      </c>
      <c r="C42" s="84"/>
      <c r="D42" s="85"/>
      <c r="E42" s="85"/>
      <c r="F42" s="84"/>
      <c r="G42" s="85"/>
      <c r="H42" s="85"/>
      <c r="I42" s="85"/>
      <c r="J42" s="85"/>
      <c r="K42" s="85"/>
      <c r="L42" s="89"/>
      <c r="M42" s="84"/>
      <c r="N42" s="85"/>
      <c r="O42" s="85"/>
      <c r="P42" s="85"/>
      <c r="Q42" s="85"/>
      <c r="R42" s="85"/>
      <c r="S42" s="93"/>
      <c r="U42" s="182"/>
      <c r="V42" s="183"/>
      <c r="W42" s="183"/>
      <c r="X42" s="183"/>
      <c r="Y42" s="183"/>
      <c r="Z42" s="183"/>
      <c r="AA42" s="183"/>
      <c r="AB42" s="184"/>
      <c r="AJ42" s="7"/>
      <c r="AK42" s="7"/>
      <c r="AL42" s="7"/>
      <c r="AM42" s="7"/>
    </row>
    <row r="43" spans="2:39" ht="9.9499999999999993" customHeight="1"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1"/>
      <c r="S43" s="31"/>
      <c r="T43" s="7"/>
      <c r="U43" s="7"/>
      <c r="V43" s="7"/>
      <c r="W43" s="7"/>
      <c r="X43" s="7"/>
      <c r="Y43" s="7"/>
      <c r="Z43" s="7"/>
      <c r="AA43" s="7"/>
      <c r="AB43" s="7"/>
      <c r="AC43" s="7"/>
      <c r="AD43" s="30"/>
      <c r="AK43" s="3"/>
    </row>
    <row r="44" spans="2:39" s="40" customFormat="1" ht="18" customHeight="1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D44" s="41"/>
      <c r="AI44" s="41"/>
      <c r="AK44" s="42"/>
    </row>
    <row r="45" spans="2:39" hidden="1"/>
    <row r="46" spans="2:39" hidden="1">
      <c r="B46" s="32" t="s">
        <v>65</v>
      </c>
      <c r="P46" s="33" t="s">
        <v>69</v>
      </c>
      <c r="R46" s="3"/>
      <c r="S46" s="3"/>
      <c r="AC46" s="2"/>
      <c r="AD46" s="2"/>
    </row>
    <row r="47" spans="2:39" hidden="1">
      <c r="P47" s="3"/>
      <c r="R47" s="3"/>
      <c r="S47" s="3"/>
      <c r="AC47" s="2"/>
      <c r="AD47" s="3"/>
      <c r="AG47" s="2"/>
    </row>
    <row r="48" spans="2:39" hidden="1">
      <c r="B48" s="61" t="s">
        <v>66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57">
        <f>SUM(COUNTIF($T$11,"&gt;-0.1"),COUNTIF($T$12,"&gt;-0.1"))</f>
        <v>0</v>
      </c>
      <c r="N48" s="57"/>
      <c r="P48" s="63" t="s">
        <v>43</v>
      </c>
      <c r="Q48" s="64"/>
      <c r="R48" s="64"/>
      <c r="S48" s="64"/>
      <c r="T48" s="64"/>
      <c r="U48" s="64"/>
      <c r="V48" s="64"/>
      <c r="W48" s="64"/>
      <c r="X48" s="64"/>
      <c r="Y48" s="34">
        <v>1</v>
      </c>
      <c r="Z48" s="45">
        <v>1</v>
      </c>
      <c r="AD48" s="3"/>
    </row>
    <row r="49" spans="2:33" hidden="1">
      <c r="B49" s="61" t="s">
        <v>67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57">
        <f>SUM(COUNTIF($W$11,"&gt;-0.1"),COUNTIF($W$12,"&gt;-0.1"))</f>
        <v>0</v>
      </c>
      <c r="N49" s="57"/>
      <c r="P49" s="63" t="s">
        <v>27</v>
      </c>
      <c r="Q49" s="64"/>
      <c r="R49" s="64"/>
      <c r="S49" s="64"/>
      <c r="T49" s="64"/>
      <c r="U49" s="64"/>
      <c r="V49" s="64"/>
      <c r="W49" s="64"/>
      <c r="X49" s="64"/>
      <c r="Y49" s="34">
        <v>1</v>
      </c>
      <c r="Z49" s="45">
        <v>1</v>
      </c>
      <c r="AD49" s="3"/>
    </row>
    <row r="50" spans="2:33" hidden="1">
      <c r="B50" s="61" t="s">
        <v>68</v>
      </c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49">
        <f>IF(OR($G$7=P48,$G$7=P49,$G$7=P50,$G$7=P58,$G$7=P51),1,IF(OR($G$7=P52,$G$7=P53,$G$7=P54,$G$7=P55,$G$7=P56,$G$7=P57,$G$7=P59,$G$7=P60,$G$7=P61,$G$7=P62),2,0))</f>
        <v>2</v>
      </c>
      <c r="N50" s="49"/>
      <c r="P50" s="63" t="s">
        <v>44</v>
      </c>
      <c r="Q50" s="64"/>
      <c r="R50" s="64"/>
      <c r="S50" s="64"/>
      <c r="T50" s="64"/>
      <c r="U50" s="64"/>
      <c r="V50" s="64"/>
      <c r="W50" s="64"/>
      <c r="X50" s="64"/>
      <c r="Y50" s="34">
        <v>1</v>
      </c>
      <c r="Z50" s="45">
        <v>1</v>
      </c>
      <c r="AD50" s="3"/>
    </row>
    <row r="51" spans="2:33" hidden="1">
      <c r="B51" s="61" t="s">
        <v>80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57">
        <f>IF(T11=T12,1,0)</f>
        <v>1</v>
      </c>
      <c r="N51" s="57"/>
      <c r="P51" s="63" t="s">
        <v>28</v>
      </c>
      <c r="Q51" s="64"/>
      <c r="R51" s="64"/>
      <c r="S51" s="64"/>
      <c r="T51" s="64"/>
      <c r="U51" s="64"/>
      <c r="V51" s="64"/>
      <c r="W51" s="64"/>
      <c r="X51" s="64"/>
      <c r="Y51" s="34">
        <v>1</v>
      </c>
      <c r="Z51" s="45">
        <v>1</v>
      </c>
      <c r="AD51" s="3"/>
    </row>
    <row r="52" spans="2:33" hidden="1">
      <c r="B52" s="61" t="s">
        <v>79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57">
        <f>IF(W11=W12,1,0)</f>
        <v>1</v>
      </c>
      <c r="N52" s="57"/>
      <c r="P52" s="63" t="s">
        <v>29</v>
      </c>
      <c r="Q52" s="64"/>
      <c r="R52" s="64"/>
      <c r="S52" s="64"/>
      <c r="T52" s="64"/>
      <c r="U52" s="64"/>
      <c r="V52" s="64"/>
      <c r="W52" s="64"/>
      <c r="X52" s="64"/>
      <c r="Y52" s="34">
        <v>1</v>
      </c>
      <c r="Z52" s="45">
        <v>2</v>
      </c>
    </row>
    <row r="53" spans="2:33" hidden="1">
      <c r="B53" s="61" t="s">
        <v>88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57">
        <f ca="1">SUMIF(P48:X62,G7,Y48:Y62)</f>
        <v>2</v>
      </c>
      <c r="N53" s="57"/>
      <c r="P53" s="63" t="s">
        <v>30</v>
      </c>
      <c r="Q53" s="64"/>
      <c r="R53" s="64"/>
      <c r="S53" s="64"/>
      <c r="T53" s="64"/>
      <c r="U53" s="64"/>
      <c r="V53" s="64"/>
      <c r="W53" s="64"/>
      <c r="X53" s="64"/>
      <c r="Y53" s="34">
        <v>1</v>
      </c>
      <c r="Z53" s="45">
        <v>2</v>
      </c>
    </row>
    <row r="54" spans="2:33" hidden="1">
      <c r="B54" s="160" t="s">
        <v>107</v>
      </c>
      <c r="C54" s="161"/>
      <c r="D54" s="161"/>
      <c r="E54" s="161"/>
      <c r="F54" s="161"/>
      <c r="G54" s="161"/>
      <c r="H54" s="161"/>
      <c r="I54" s="161"/>
      <c r="J54" s="161"/>
      <c r="K54" s="161"/>
      <c r="L54" s="162"/>
      <c r="M54" s="57">
        <f>IF(AND(COUNTA(Y13),Y13&lt;61),1,0)</f>
        <v>0</v>
      </c>
      <c r="N54" s="57"/>
      <c r="P54" s="63" t="s">
        <v>47</v>
      </c>
      <c r="Q54" s="64"/>
      <c r="R54" s="64"/>
      <c r="S54" s="64"/>
      <c r="T54" s="64"/>
      <c r="U54" s="64"/>
      <c r="V54" s="64"/>
      <c r="W54" s="64"/>
      <c r="X54" s="64"/>
      <c r="Y54" s="34">
        <v>1</v>
      </c>
      <c r="Z54" s="45">
        <v>2</v>
      </c>
    </row>
    <row r="55" spans="2:33" hidden="1">
      <c r="B55" s="160" t="s">
        <v>124</v>
      </c>
      <c r="C55" s="161"/>
      <c r="D55" s="161"/>
      <c r="E55" s="161"/>
      <c r="F55" s="161"/>
      <c r="G55" s="161"/>
      <c r="H55" s="161"/>
      <c r="I55" s="161"/>
      <c r="J55" s="161"/>
      <c r="K55" s="161"/>
      <c r="L55" s="162"/>
      <c r="M55" s="163">
        <f>IF(OR($G$7=P48,$G$7=P49,$G$7=P50,$G$7=P51,$G$7=P58),1,IF(OR($G$7=P52,$G$7=P53,$G$7=P54,$G$7=P55,$G$7=P56,$G$7=P57,$G$7=P59,$G$7=P60,$G$7=P61,$G$7=P62),2,0))</f>
        <v>2</v>
      </c>
      <c r="N55" s="60"/>
      <c r="P55" s="63" t="s">
        <v>122</v>
      </c>
      <c r="Q55" s="64"/>
      <c r="R55" s="64"/>
      <c r="S55" s="64"/>
      <c r="T55" s="64"/>
      <c r="U55" s="64"/>
      <c r="V55" s="64"/>
      <c r="W55" s="64"/>
      <c r="X55" s="64"/>
      <c r="Y55" s="34">
        <v>1</v>
      </c>
      <c r="Z55" s="45">
        <v>2</v>
      </c>
    </row>
    <row r="56" spans="2:33" hidden="1">
      <c r="B56" s="61" t="s">
        <v>125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57">
        <f>IF(AND($M$55=1,$M$51=1,$M$48=2),1,0)</f>
        <v>0</v>
      </c>
      <c r="N56" s="57"/>
      <c r="P56" s="63" t="s">
        <v>123</v>
      </c>
      <c r="Q56" s="64"/>
      <c r="R56" s="64"/>
      <c r="S56" s="64"/>
      <c r="T56" s="64"/>
      <c r="U56" s="64"/>
      <c r="V56" s="64"/>
      <c r="W56" s="64"/>
      <c r="X56" s="64"/>
      <c r="Y56" s="34">
        <v>1</v>
      </c>
      <c r="Z56" s="45">
        <v>2</v>
      </c>
    </row>
    <row r="57" spans="2:33" hidden="1">
      <c r="P57" s="63" t="s">
        <v>33</v>
      </c>
      <c r="Q57" s="64"/>
      <c r="R57" s="64"/>
      <c r="S57" s="64"/>
      <c r="T57" s="64"/>
      <c r="U57" s="64"/>
      <c r="V57" s="64"/>
      <c r="W57" s="64"/>
      <c r="X57" s="64"/>
      <c r="Y57" s="34">
        <v>1</v>
      </c>
      <c r="Z57" s="45">
        <v>2</v>
      </c>
    </row>
    <row r="58" spans="2:33" hidden="1">
      <c r="B58" s="35" t="s">
        <v>77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P58" s="63" t="s">
        <v>31</v>
      </c>
      <c r="Q58" s="64"/>
      <c r="R58" s="64"/>
      <c r="S58" s="64"/>
      <c r="T58" s="64"/>
      <c r="U58" s="64"/>
      <c r="V58" s="64"/>
      <c r="W58" s="64"/>
      <c r="X58" s="64"/>
      <c r="Y58" s="34">
        <v>2</v>
      </c>
      <c r="Z58" s="45">
        <v>1</v>
      </c>
    </row>
    <row r="59" spans="2:33" hidden="1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P59" s="63" t="s">
        <v>121</v>
      </c>
      <c r="Q59" s="64"/>
      <c r="R59" s="64"/>
      <c r="S59" s="64"/>
      <c r="T59" s="64"/>
      <c r="U59" s="64"/>
      <c r="V59" s="64"/>
      <c r="W59" s="64"/>
      <c r="X59" s="64"/>
      <c r="Y59" s="36">
        <v>2</v>
      </c>
      <c r="Z59" s="45">
        <v>2</v>
      </c>
    </row>
    <row r="60" spans="2:33" hidden="1">
      <c r="B60" s="46" t="s">
        <v>78</v>
      </c>
      <c r="C60" s="46"/>
      <c r="D60" s="46"/>
      <c r="E60" s="46"/>
      <c r="F60" s="46"/>
      <c r="G60" s="46"/>
      <c r="H60" s="46"/>
      <c r="I60" s="46"/>
      <c r="J60" s="46"/>
      <c r="K60" s="57">
        <f>IF(U42=P96,1,0)</f>
        <v>0</v>
      </c>
      <c r="L60" s="57"/>
      <c r="M60" s="57">
        <f ca="1">COUNTIF(M62:M118,3)</f>
        <v>0</v>
      </c>
      <c r="N60" s="57"/>
      <c r="P60" s="63" t="s">
        <v>32</v>
      </c>
      <c r="Q60" s="64"/>
      <c r="R60" s="64"/>
      <c r="S60" s="64"/>
      <c r="T60" s="64"/>
      <c r="U60" s="64"/>
      <c r="V60" s="64"/>
      <c r="W60" s="64"/>
      <c r="X60" s="64"/>
      <c r="Y60" s="34">
        <v>2</v>
      </c>
      <c r="Z60" s="45">
        <v>2</v>
      </c>
      <c r="AC60" s="12"/>
      <c r="AG60" s="12"/>
    </row>
    <row r="61" spans="2:33" hidden="1">
      <c r="B61" s="3"/>
      <c r="C61" s="4"/>
      <c r="D61" s="3"/>
      <c r="E61" s="30"/>
      <c r="F61" s="30"/>
      <c r="G61" s="30"/>
      <c r="H61" s="30"/>
      <c r="I61" s="30"/>
      <c r="J61" s="30"/>
      <c r="K61" s="30"/>
      <c r="L61" s="30"/>
      <c r="M61" s="30"/>
      <c r="N61" s="30"/>
      <c r="P61" s="63" t="s">
        <v>45</v>
      </c>
      <c r="Q61" s="64"/>
      <c r="R61" s="64"/>
      <c r="S61" s="64"/>
      <c r="T61" s="64"/>
      <c r="U61" s="64"/>
      <c r="V61" s="64"/>
      <c r="W61" s="64"/>
      <c r="X61" s="64"/>
      <c r="Y61" s="34">
        <v>2</v>
      </c>
      <c r="Z61" s="45">
        <v>2</v>
      </c>
    </row>
    <row r="62" spans="2:33" hidden="1">
      <c r="B62" s="46" t="s">
        <v>51</v>
      </c>
      <c r="C62" s="46"/>
      <c r="D62" s="46"/>
      <c r="E62" s="46"/>
      <c r="F62" s="46"/>
      <c r="G62" s="46"/>
      <c r="H62" s="46"/>
      <c r="I62" s="46"/>
      <c r="J62" s="46"/>
      <c r="K62" s="57">
        <f>IF(G7&gt;0.1,1,2)</f>
        <v>1</v>
      </c>
      <c r="L62" s="57"/>
      <c r="M62" s="57">
        <f t="shared" ref="M62:M77" si="0">SUM(K62,$K$60)</f>
        <v>1</v>
      </c>
      <c r="N62" s="57"/>
      <c r="P62" s="63" t="s">
        <v>46</v>
      </c>
      <c r="Q62" s="64"/>
      <c r="R62" s="64"/>
      <c r="S62" s="64"/>
      <c r="T62" s="64"/>
      <c r="U62" s="64"/>
      <c r="V62" s="64"/>
      <c r="W62" s="64"/>
      <c r="X62" s="64"/>
      <c r="Y62" s="37">
        <v>2</v>
      </c>
      <c r="Z62" s="45">
        <v>2</v>
      </c>
    </row>
    <row r="63" spans="2:33" hidden="1">
      <c r="B63" s="46" t="s">
        <v>52</v>
      </c>
      <c r="C63" s="46"/>
      <c r="D63" s="46"/>
      <c r="E63" s="46"/>
      <c r="F63" s="46"/>
      <c r="G63" s="46"/>
      <c r="H63" s="46"/>
      <c r="I63" s="46"/>
      <c r="J63" s="46"/>
      <c r="K63" s="57">
        <f>IF(E8&gt;0.1,1,2)</f>
        <v>2</v>
      </c>
      <c r="L63" s="57"/>
      <c r="M63" s="57">
        <f t="shared" si="0"/>
        <v>2</v>
      </c>
      <c r="N63" s="57"/>
      <c r="Q63" s="38"/>
      <c r="T63" s="14"/>
      <c r="Y63" s="39">
        <f>SUMIF(P48:P62,G7,Y48:Y62)</f>
        <v>2</v>
      </c>
      <c r="Z63" s="44">
        <f>SUMIF(P48:P62,G7,Z48:Z62)</f>
        <v>2</v>
      </c>
      <c r="AC63" s="14"/>
      <c r="AG63" s="14"/>
    </row>
    <row r="64" spans="2:33" hidden="1">
      <c r="B64" s="46" t="s">
        <v>53</v>
      </c>
      <c r="C64" s="46"/>
      <c r="D64" s="46"/>
      <c r="E64" s="46"/>
      <c r="F64" s="46"/>
      <c r="G64" s="46"/>
      <c r="H64" s="46"/>
      <c r="I64" s="46"/>
      <c r="J64" s="46"/>
      <c r="K64" s="57">
        <f>IF(M8&gt;0.1,1,2)</f>
        <v>2</v>
      </c>
      <c r="L64" s="57"/>
      <c r="M64" s="57">
        <f t="shared" si="0"/>
        <v>2</v>
      </c>
      <c r="N64" s="57"/>
      <c r="P64" s="33" t="s">
        <v>70</v>
      </c>
      <c r="AG64" s="1"/>
    </row>
    <row r="65" spans="2:33" hidden="1">
      <c r="B65" s="46" t="s">
        <v>24</v>
      </c>
      <c r="C65" s="46"/>
      <c r="D65" s="46"/>
      <c r="E65" s="46"/>
      <c r="F65" s="46"/>
      <c r="G65" s="46"/>
      <c r="H65" s="46"/>
      <c r="I65" s="46"/>
      <c r="J65" s="46"/>
      <c r="K65" s="57">
        <f>IF(U8&gt;0.1,1,2)</f>
        <v>2</v>
      </c>
      <c r="L65" s="57"/>
      <c r="M65" s="57">
        <f t="shared" si="0"/>
        <v>2</v>
      </c>
      <c r="N65" s="57"/>
      <c r="AG65" s="1"/>
    </row>
    <row r="66" spans="2:33" hidden="1">
      <c r="B66" s="46" t="s">
        <v>16</v>
      </c>
      <c r="C66" s="46"/>
      <c r="D66" s="46"/>
      <c r="E66" s="46"/>
      <c r="F66" s="46"/>
      <c r="G66" s="46"/>
      <c r="H66" s="46"/>
      <c r="I66" s="46"/>
      <c r="J66" s="46"/>
      <c r="K66" s="57">
        <f>IF(F11&gt;0.1,1,2)</f>
        <v>2</v>
      </c>
      <c r="L66" s="57"/>
      <c r="M66" s="57">
        <f t="shared" si="0"/>
        <v>2</v>
      </c>
      <c r="N66" s="57"/>
      <c r="P66" s="65" t="s">
        <v>34</v>
      </c>
      <c r="Q66" s="65"/>
      <c r="R66" s="65"/>
      <c r="S66" s="65"/>
      <c r="T66" s="65"/>
      <c r="U66" s="65"/>
      <c r="V66" s="65"/>
      <c r="W66" s="65"/>
      <c r="X66" s="65"/>
      <c r="Y66" s="65"/>
      <c r="AG66" s="1"/>
    </row>
    <row r="67" spans="2:33" hidden="1">
      <c r="B67" s="46" t="s">
        <v>17</v>
      </c>
      <c r="C67" s="46"/>
      <c r="D67" s="46"/>
      <c r="E67" s="46"/>
      <c r="F67" s="46"/>
      <c r="G67" s="46"/>
      <c r="H67" s="46"/>
      <c r="I67" s="46"/>
      <c r="J67" s="46"/>
      <c r="K67" s="57">
        <f>IF(F12&gt;0.1,1,2)</f>
        <v>2</v>
      </c>
      <c r="L67" s="57"/>
      <c r="M67" s="57">
        <f t="shared" si="0"/>
        <v>2</v>
      </c>
      <c r="N67" s="57"/>
      <c r="P67" s="65" t="s">
        <v>35</v>
      </c>
      <c r="Q67" s="65"/>
      <c r="R67" s="65"/>
      <c r="S67" s="65"/>
      <c r="T67" s="65"/>
      <c r="U67" s="65"/>
      <c r="V67" s="65"/>
      <c r="W67" s="65"/>
      <c r="X67" s="65"/>
      <c r="Y67" s="65"/>
      <c r="AG67" s="1"/>
    </row>
    <row r="68" spans="2:33" hidden="1">
      <c r="B68" s="46" t="s">
        <v>54</v>
      </c>
      <c r="C68" s="46"/>
      <c r="D68" s="46"/>
      <c r="E68" s="46"/>
      <c r="F68" s="46"/>
      <c r="G68" s="46"/>
      <c r="H68" s="46"/>
      <c r="I68" s="46"/>
      <c r="J68" s="46"/>
      <c r="K68" s="57">
        <f>IF(COUNTA(T11)=1,1,2)</f>
        <v>2</v>
      </c>
      <c r="L68" s="57"/>
      <c r="M68" s="57">
        <f t="shared" si="0"/>
        <v>2</v>
      </c>
      <c r="N68" s="57"/>
      <c r="P68" s="65" t="s">
        <v>36</v>
      </c>
      <c r="Q68" s="65"/>
      <c r="R68" s="65"/>
      <c r="S68" s="65"/>
      <c r="T68" s="65"/>
      <c r="U68" s="65"/>
      <c r="V68" s="65"/>
      <c r="W68" s="65"/>
      <c r="X68" s="65"/>
      <c r="Y68" s="65"/>
    </row>
    <row r="69" spans="2:33" hidden="1">
      <c r="B69" s="46" t="s">
        <v>55</v>
      </c>
      <c r="C69" s="46"/>
      <c r="D69" s="46"/>
      <c r="E69" s="46"/>
      <c r="F69" s="46"/>
      <c r="G69" s="46"/>
      <c r="H69" s="46"/>
      <c r="I69" s="46"/>
      <c r="J69" s="46"/>
      <c r="K69" s="57">
        <f>IF(COUNTA(T12)=1,1,2)</f>
        <v>2</v>
      </c>
      <c r="L69" s="57"/>
      <c r="M69" s="57">
        <f t="shared" si="0"/>
        <v>2</v>
      </c>
      <c r="N69" s="57"/>
      <c r="P69" s="65" t="s">
        <v>37</v>
      </c>
      <c r="Q69" s="65"/>
      <c r="R69" s="65"/>
      <c r="S69" s="65"/>
      <c r="T69" s="65"/>
      <c r="U69" s="65"/>
      <c r="V69" s="65"/>
      <c r="W69" s="65"/>
      <c r="X69" s="65"/>
      <c r="Y69" s="65"/>
    </row>
    <row r="70" spans="2:33" hidden="1">
      <c r="B70" s="46" t="s">
        <v>56</v>
      </c>
      <c r="C70" s="46"/>
      <c r="D70" s="46"/>
      <c r="E70" s="46"/>
      <c r="F70" s="46"/>
      <c r="G70" s="46"/>
      <c r="H70" s="46"/>
      <c r="I70" s="46"/>
      <c r="J70" s="46"/>
      <c r="K70" s="57">
        <f>IF(AND(COUNTA(W11)=0,SUM(K68,K69)=2,T11=T12),2,1)</f>
        <v>1</v>
      </c>
      <c r="L70" s="57"/>
      <c r="M70" s="57">
        <f t="shared" si="0"/>
        <v>1</v>
      </c>
      <c r="N70" s="57"/>
      <c r="P70" s="65" t="s">
        <v>38</v>
      </c>
      <c r="Q70" s="65"/>
      <c r="R70" s="65"/>
      <c r="S70" s="65"/>
      <c r="T70" s="65"/>
      <c r="U70" s="65"/>
      <c r="V70" s="65"/>
      <c r="W70" s="65"/>
      <c r="X70" s="65"/>
      <c r="Y70" s="65"/>
    </row>
    <row r="71" spans="2:33" hidden="1">
      <c r="B71" s="46" t="s">
        <v>57</v>
      </c>
      <c r="C71" s="46"/>
      <c r="D71" s="46"/>
      <c r="E71" s="46"/>
      <c r="F71" s="46"/>
      <c r="G71" s="46"/>
      <c r="H71" s="46"/>
      <c r="I71" s="46"/>
      <c r="J71" s="46"/>
      <c r="K71" s="57">
        <f>IF(AND(COUNTA(W12)=0,SUM(K68,K69)=2,T11=T12),2,1)</f>
        <v>1</v>
      </c>
      <c r="L71" s="57"/>
      <c r="M71" s="57">
        <f t="shared" si="0"/>
        <v>1</v>
      </c>
      <c r="N71" s="57"/>
      <c r="P71" s="65" t="s">
        <v>39</v>
      </c>
      <c r="Q71" s="65"/>
      <c r="R71" s="65"/>
      <c r="S71" s="65"/>
      <c r="T71" s="65"/>
      <c r="U71" s="65"/>
      <c r="V71" s="65"/>
      <c r="W71" s="65"/>
      <c r="X71" s="65"/>
      <c r="Y71" s="65"/>
    </row>
    <row r="72" spans="2:33" hidden="1">
      <c r="B72" s="46" t="s">
        <v>58</v>
      </c>
      <c r="C72" s="46"/>
      <c r="D72" s="46"/>
      <c r="E72" s="46"/>
      <c r="F72" s="46"/>
      <c r="G72" s="46"/>
      <c r="H72" s="46"/>
      <c r="I72" s="46"/>
      <c r="J72" s="46"/>
      <c r="K72" s="57">
        <f>IF(AND(COUNTA(Z11)=0,SUM(COUNTA(W11),COUNTA(W12))=2,SUM(K70,K71)=2,W11=W12),2,1)</f>
        <v>1</v>
      </c>
      <c r="L72" s="57"/>
      <c r="M72" s="57">
        <f t="shared" si="0"/>
        <v>1</v>
      </c>
      <c r="N72" s="57"/>
      <c r="P72" s="65" t="s">
        <v>40</v>
      </c>
      <c r="Q72" s="65"/>
      <c r="R72" s="65"/>
      <c r="S72" s="65"/>
      <c r="T72" s="65"/>
      <c r="U72" s="65"/>
      <c r="V72" s="65"/>
      <c r="W72" s="65"/>
      <c r="X72" s="65"/>
      <c r="Y72" s="65"/>
    </row>
    <row r="73" spans="2:33" hidden="1">
      <c r="B73" s="46" t="s">
        <v>59</v>
      </c>
      <c r="C73" s="46"/>
      <c r="D73" s="46"/>
      <c r="E73" s="46"/>
      <c r="F73" s="46"/>
      <c r="G73" s="46"/>
      <c r="H73" s="46"/>
      <c r="I73" s="46"/>
      <c r="J73" s="46"/>
      <c r="K73" s="57">
        <f>IF(AND(COUNTA(Z12)=0,SUM(COUNTA(W11),COUNTA(W12))=2,SUM(K70,K71)=2,W11=W12),2,1)</f>
        <v>1</v>
      </c>
      <c r="L73" s="57"/>
      <c r="M73" s="57">
        <f t="shared" si="0"/>
        <v>1</v>
      </c>
      <c r="N73" s="57"/>
      <c r="P73" s="65" t="s">
        <v>41</v>
      </c>
      <c r="Q73" s="65"/>
      <c r="R73" s="65"/>
      <c r="S73" s="65"/>
      <c r="T73" s="65"/>
      <c r="U73" s="65"/>
      <c r="V73" s="65"/>
      <c r="W73" s="65"/>
      <c r="X73" s="65"/>
      <c r="Y73" s="65"/>
    </row>
    <row r="74" spans="2:33" hidden="1">
      <c r="B74" s="46" t="s">
        <v>60</v>
      </c>
      <c r="C74" s="46"/>
      <c r="D74" s="46"/>
      <c r="E74" s="46"/>
      <c r="F74" s="46"/>
      <c r="G74" s="46"/>
      <c r="H74" s="46"/>
      <c r="I74" s="46"/>
      <c r="J74" s="46"/>
      <c r="K74" s="57">
        <f>IF(H13&gt;0.1,1,2)</f>
        <v>2</v>
      </c>
      <c r="L74" s="57"/>
      <c r="M74" s="57">
        <f t="shared" si="0"/>
        <v>2</v>
      </c>
      <c r="N74" s="57"/>
      <c r="P74" s="65" t="s">
        <v>128</v>
      </c>
      <c r="Q74" s="65"/>
      <c r="R74" s="65"/>
      <c r="S74" s="65"/>
      <c r="T74" s="65"/>
      <c r="U74" s="65"/>
      <c r="V74" s="65"/>
      <c r="W74" s="65"/>
      <c r="X74" s="65"/>
      <c r="Y74" s="65"/>
    </row>
    <row r="75" spans="2:33" hidden="1">
      <c r="B75" s="46" t="s">
        <v>61</v>
      </c>
      <c r="C75" s="46"/>
      <c r="D75" s="46"/>
      <c r="E75" s="46"/>
      <c r="F75" s="46"/>
      <c r="G75" s="46"/>
      <c r="H75" s="46"/>
      <c r="I75" s="46"/>
      <c r="J75" s="46"/>
      <c r="K75" s="57">
        <f>IF(COUNTA(Y13)=1,1,2)</f>
        <v>2</v>
      </c>
      <c r="L75" s="57"/>
      <c r="M75" s="57">
        <f t="shared" si="0"/>
        <v>2</v>
      </c>
      <c r="N75" s="57"/>
      <c r="P75" s="65" t="s">
        <v>129</v>
      </c>
      <c r="Q75" s="65"/>
      <c r="R75" s="65"/>
      <c r="S75" s="65"/>
      <c r="T75" s="65"/>
      <c r="U75" s="65"/>
      <c r="V75" s="65"/>
      <c r="W75" s="65"/>
      <c r="X75" s="65"/>
      <c r="Y75" s="65"/>
    </row>
    <row r="76" spans="2:33" hidden="1">
      <c r="B76" s="62" t="s">
        <v>12</v>
      </c>
      <c r="C76" s="62"/>
      <c r="D76" s="62"/>
      <c r="E76" s="62"/>
      <c r="F76" s="62"/>
      <c r="G76" s="62"/>
      <c r="H76" s="62"/>
      <c r="I76" s="62"/>
      <c r="J76" s="62"/>
      <c r="K76" s="57">
        <f>IF(F14&gt;0.1,1,2)</f>
        <v>2</v>
      </c>
      <c r="L76" s="57"/>
      <c r="M76" s="57">
        <f t="shared" si="0"/>
        <v>2</v>
      </c>
      <c r="N76" s="57"/>
      <c r="P76" s="65" t="s">
        <v>127</v>
      </c>
      <c r="Q76" s="65"/>
      <c r="R76" s="65"/>
      <c r="S76" s="65"/>
      <c r="T76" s="65"/>
      <c r="U76" s="65"/>
      <c r="V76" s="65"/>
      <c r="W76" s="65"/>
      <c r="X76" s="65"/>
      <c r="Y76" s="65"/>
    </row>
    <row r="77" spans="2:33" hidden="1">
      <c r="B77" s="46" t="s">
        <v>13</v>
      </c>
      <c r="C77" s="46"/>
      <c r="D77" s="46"/>
      <c r="E77" s="46"/>
      <c r="F77" s="46"/>
      <c r="G77" s="46"/>
      <c r="H77" s="46"/>
      <c r="I77" s="46"/>
      <c r="J77" s="46"/>
      <c r="K77" s="57">
        <f>IF(U14&gt;0.1,1,2)</f>
        <v>2</v>
      </c>
      <c r="L77" s="57"/>
      <c r="M77" s="57">
        <f t="shared" si="0"/>
        <v>2</v>
      </c>
      <c r="N77" s="57"/>
    </row>
    <row r="78" spans="2:33" hidden="1">
      <c r="B78" s="46" t="s">
        <v>81</v>
      </c>
      <c r="C78" s="46"/>
      <c r="D78" s="46"/>
      <c r="E78" s="46"/>
      <c r="F78" s="46"/>
      <c r="G78" s="46"/>
      <c r="H78" s="46"/>
      <c r="I78" s="46"/>
      <c r="J78" s="46"/>
      <c r="K78" s="60">
        <f>IF(AND(M48=2,M51=0),1,IF(AND(M48=2,M49=2,M51=1),2,0))</f>
        <v>0</v>
      </c>
      <c r="L78" s="57"/>
      <c r="M78" s="51"/>
      <c r="N78" s="51"/>
      <c r="P78" s="33" t="s">
        <v>71</v>
      </c>
    </row>
    <row r="79" spans="2:33" hidden="1">
      <c r="B79" s="46" t="s">
        <v>82</v>
      </c>
      <c r="C79" s="46"/>
      <c r="D79" s="46"/>
      <c r="E79" s="46"/>
      <c r="F79" s="46"/>
      <c r="G79" s="46"/>
      <c r="H79" s="46"/>
      <c r="I79" s="46"/>
      <c r="J79" s="46"/>
      <c r="K79" s="57">
        <f>IF(AND(K78=1,F11=U14,T11=SUM(U18:V28,U31:V35,U37)),1,IF(AND(K78=1,F12=U14,T12=SUM(U18:V28,U31:V35,U37)),1,IF(AND(K78=2,F11=U14,W11=SUM(U18:V28,U31:V35,U37)),1,IF(AND(K78=2,F12=U14,W12=SUM(U18:V28,U31:V35,U37)),1,2))))</f>
        <v>2</v>
      </c>
      <c r="L79" s="57"/>
      <c r="M79" s="57">
        <f>SUM(K79,$K$60)</f>
        <v>2</v>
      </c>
      <c r="N79" s="57"/>
    </row>
    <row r="80" spans="2:33" hidden="1">
      <c r="B80" s="46" t="s">
        <v>83</v>
      </c>
      <c r="C80" s="46"/>
      <c r="D80" s="46"/>
      <c r="E80" s="46"/>
      <c r="F80" s="46"/>
      <c r="G80" s="46"/>
      <c r="H80" s="46"/>
      <c r="I80" s="46"/>
      <c r="J80" s="46"/>
      <c r="K80" s="57">
        <f>IF(AND($M$50=2,COUNTA(J31)=1,COUNTA(AA31)=0),2,1)</f>
        <v>1</v>
      </c>
      <c r="L80" s="57"/>
      <c r="M80" s="57">
        <f t="shared" ref="M80:M84" si="1">SUM(K80,$K$60)</f>
        <v>1</v>
      </c>
      <c r="N80" s="57"/>
      <c r="P80" s="65" t="str">
        <f>IF($G$7=$P$48,P67,IF($G$7=$P$49,P67,IF($G$7=$P$50,P67,IF($G$7=$P$51,P66,IF($G$7=$P$58,P67,IF($G$7=$P$52,P67,IF($G$7=$P$53,P67,IF($G$7=$P$54,P67,IF($G$7=$P$55,P66,IF($G$7=$P$56,P66,IF($G$7=$P$59,P67,IF($G$7=$P$60,P67,IF($G$7=$P$61,P67,IF($G$7=$P$57,P67,IF($G$7=$P$62,P67,"")))))))))))))))</f>
        <v>Round 1</v>
      </c>
      <c r="Q80" s="65"/>
      <c r="R80" s="65"/>
      <c r="S80" s="65"/>
      <c r="T80" s="65"/>
      <c r="U80" s="65"/>
      <c r="V80" s="65"/>
      <c r="W80" s="65"/>
      <c r="X80" s="65"/>
      <c r="Y80" s="65"/>
    </row>
    <row r="81" spans="2:25" hidden="1">
      <c r="B81" s="46" t="s">
        <v>84</v>
      </c>
      <c r="C81" s="46"/>
      <c r="D81" s="46"/>
      <c r="E81" s="46"/>
      <c r="F81" s="46"/>
      <c r="G81" s="46"/>
      <c r="H81" s="46"/>
      <c r="I81" s="46"/>
      <c r="J81" s="46"/>
      <c r="K81" s="57">
        <f>IF(AND($M$50=2,COUNTA(J32)=1,COUNTA(AA32)=0),2,1)</f>
        <v>1</v>
      </c>
      <c r="L81" s="57"/>
      <c r="M81" s="57">
        <f t="shared" si="1"/>
        <v>1</v>
      </c>
      <c r="N81" s="57"/>
      <c r="P81" s="65" t="str">
        <f>IF($G$7=$P$48,P71,IF($G$7=$P$49,P68,IF($G$7=$P$50,P68,IF($G$7=$P$51,P67,IF($G$7=$P$58,P68,IF($G$7=$P$52,P68,IF($G$7=$P$53,P68,IF($G$7=$P$54,P68,IF($G$7=$P$55,P67,IF($G$7=$P$56,P67,IF($G$7=$P$59,P68,IF($G$7=$P$60,P68,IF($G$7=$P$61,P68,IF($G$7=$P$57,P68,IF($G$7=$P$62,P68,"")))))))))))))))</f>
        <v>Round 2</v>
      </c>
      <c r="Q81" s="65"/>
      <c r="R81" s="65"/>
      <c r="S81" s="65"/>
      <c r="T81" s="65"/>
      <c r="U81" s="65"/>
      <c r="V81" s="65"/>
      <c r="W81" s="65"/>
      <c r="X81" s="65"/>
      <c r="Y81" s="65"/>
    </row>
    <row r="82" spans="2:25" hidden="1">
      <c r="B82" s="46" t="s">
        <v>85</v>
      </c>
      <c r="C82" s="46"/>
      <c r="D82" s="46"/>
      <c r="E82" s="46"/>
      <c r="F82" s="46"/>
      <c r="G82" s="46"/>
      <c r="H82" s="46"/>
      <c r="I82" s="46"/>
      <c r="J82" s="46"/>
      <c r="K82" s="57">
        <f>IF(AND($M$50=2,COUNTA(J33)=1,COUNTA(AA33)=0),2,1)</f>
        <v>1</v>
      </c>
      <c r="L82" s="57"/>
      <c r="M82" s="57">
        <f t="shared" si="1"/>
        <v>1</v>
      </c>
      <c r="N82" s="57"/>
      <c r="P82" s="65" t="str">
        <f>IF($G$7=$P$48,P72,IF($G$7=$P$49,P71,IF($G$7=$P$50,P71,IF($G$7=$P$51,P68,IF($G$7=$P$58,P71,IF($G$7=$P$52,P71,IF($G$7=$P$53,P69,IF($G$7=$P$54,P69,IF($G$7=$P$55,P68,IF($G$7=$P$56,P68,IF($G$7=$P$59,P69,IF($G$7=$P$60,P69,IF($G$7=$P$61,P69,IF($G$7=$P$57,P71,IF($G$7=$P$62,P71,"")))))))))))))))</f>
        <v>Round 3</v>
      </c>
      <c r="Q82" s="65"/>
      <c r="R82" s="65"/>
      <c r="S82" s="65"/>
      <c r="T82" s="65"/>
      <c r="U82" s="65"/>
      <c r="V82" s="65"/>
      <c r="W82" s="65"/>
      <c r="X82" s="65"/>
      <c r="Y82" s="65"/>
    </row>
    <row r="83" spans="2:25" hidden="1">
      <c r="B83" s="46" t="s">
        <v>86</v>
      </c>
      <c r="C83" s="46"/>
      <c r="D83" s="46"/>
      <c r="E83" s="46"/>
      <c r="F83" s="46"/>
      <c r="G83" s="46"/>
      <c r="H83" s="46"/>
      <c r="I83" s="46"/>
      <c r="J83" s="46"/>
      <c r="K83" s="57">
        <f>IF(AND($M$50=2,COUNTA(J34)=1,COUNTA(AA34)=0),2,1)</f>
        <v>1</v>
      </c>
      <c r="L83" s="57"/>
      <c r="M83" s="57">
        <f t="shared" si="1"/>
        <v>1</v>
      </c>
      <c r="N83" s="57"/>
      <c r="P83" s="65" t="str">
        <f>IF($G$7=$P$48,P73,IF($G$7=$P$49,P72,IF($G$7=$P$50,P72,IF($G$7=$P$51,P71,IF($G$7=$P$58,P72,IF($G$7=$P$52,P72,IF($G$7=$P$53,P71,IF($G$7=$P$54,P71,IF($G$7=$P$55,P74,IF($G$7=$P$56,P74,IF($G$7=$P$59,P71,IF($G$7=$P$60,P70,IF($G$7=$P$61,P70,IF($G$7=$P$57,P72,IF($G$7=$P$62,P72,"")))))))))))))))</f>
        <v>Round 4</v>
      </c>
      <c r="Q83" s="65"/>
      <c r="R83" s="65"/>
      <c r="S83" s="65"/>
      <c r="T83" s="65"/>
      <c r="U83" s="65"/>
      <c r="V83" s="65"/>
      <c r="W83" s="65"/>
      <c r="X83" s="65"/>
      <c r="Y83" s="65"/>
    </row>
    <row r="84" spans="2:25" hidden="1">
      <c r="B84" s="46" t="s">
        <v>87</v>
      </c>
      <c r="C84" s="46"/>
      <c r="D84" s="46"/>
      <c r="E84" s="46"/>
      <c r="F84" s="46"/>
      <c r="G84" s="46"/>
      <c r="H84" s="46"/>
      <c r="I84" s="46"/>
      <c r="J84" s="46"/>
      <c r="K84" s="57">
        <f>IF(AND($M$50=2,COUNTA(J35)=1,COUNTA(AA35)=0),2,1)</f>
        <v>1</v>
      </c>
      <c r="L84" s="57"/>
      <c r="M84" s="57">
        <f t="shared" si="1"/>
        <v>1</v>
      </c>
      <c r="N84" s="57"/>
      <c r="P84" s="65" t="str">
        <f>IF($G$7=$P$48,P74,IF($G$7=$P$49,P73,IF($G$7=$P$50,P73,IF($G$7=$P$51,P72,IF($G$7=$P$58,P73,IF($G$7=$P$52,P73,IF($G$7=$P$53,P72,IF($G$7=$P$54,P72,IF($G$7=$P$55,P75,IF($G$7=$P$56,P75,IF($G$7=$P$59,P72,IF($G$7=$P$60,P71,IF($G$7=$P$61,P71,IF($G$7=$P$57,P73,IF($G$7=$P$62,P73,"")))))))))))))))</f>
        <v>Quarter-Final</v>
      </c>
      <c r="Q84" s="65"/>
      <c r="R84" s="65"/>
      <c r="S84" s="65"/>
      <c r="T84" s="65"/>
      <c r="U84" s="65"/>
      <c r="V84" s="65"/>
      <c r="W84" s="65"/>
      <c r="X84" s="65"/>
      <c r="Y84" s="65"/>
    </row>
    <row r="85" spans="2:25" hidden="1">
      <c r="B85" s="46" t="s">
        <v>89</v>
      </c>
      <c r="C85" s="46"/>
      <c r="D85" s="46"/>
      <c r="E85" s="46"/>
      <c r="F85" s="46"/>
      <c r="G85" s="46"/>
      <c r="H85" s="46"/>
      <c r="I85" s="46"/>
      <c r="J85" s="46"/>
      <c r="K85" s="57">
        <f t="shared" ref="K85:K95" ca="1" si="2">IF(AND($M$53=2,COUNTA(J18)=1,COUNTA(Q18)=0),2,1)</f>
        <v>1</v>
      </c>
      <c r="L85" s="57"/>
      <c r="M85" s="57">
        <f t="shared" ref="M85:M100" ca="1" si="3">SUM(K85,$K$60)</f>
        <v>1</v>
      </c>
      <c r="N85" s="57"/>
      <c r="P85" s="65" t="str">
        <f>IF($G$7=$P$48,P75,IF($G$7=$P$49,P74,IF($G$7=$P$50,P74,IF($G$7=$P$51,P73,IF($G$7=$P$58,P74,IF($G$7=$P$52,P74,IF($G$7=$P$53,P73,IF($G$7=$P$54,P73,IF($G$7=$P$55,P76,IF($G$7=$P$56,P76,IF($G$7=$P$59,P73,IF($G$7=$P$60,P72,IF($G$7=$P$61,P72,IF($G$7=$P$57,P74,IF($G$7=$P$62,P74,"")))))))))))))))</f>
        <v>Semi-Final</v>
      </c>
      <c r="Q85" s="65"/>
      <c r="R85" s="65"/>
      <c r="S85" s="65"/>
      <c r="T85" s="65"/>
      <c r="U85" s="65"/>
      <c r="V85" s="65"/>
      <c r="W85" s="65"/>
      <c r="X85" s="65"/>
      <c r="Y85" s="65"/>
    </row>
    <row r="86" spans="2:25" hidden="1">
      <c r="B86" s="46" t="s">
        <v>90</v>
      </c>
      <c r="C86" s="46"/>
      <c r="D86" s="46"/>
      <c r="E86" s="46"/>
      <c r="F86" s="46"/>
      <c r="G86" s="46"/>
      <c r="H86" s="46"/>
      <c r="I86" s="46"/>
      <c r="J86" s="46"/>
      <c r="K86" s="57">
        <f t="shared" ca="1" si="2"/>
        <v>1</v>
      </c>
      <c r="L86" s="57"/>
      <c r="M86" s="57">
        <f t="shared" ca="1" si="3"/>
        <v>1</v>
      </c>
      <c r="N86" s="57"/>
      <c r="P86" s="65" t="str">
        <f>IF($G$7=$P$48,P76,IF($G$7=$P$49,P75,IF($G$7=$P$50,P75,IF($G$7=$P$51,P74,IF($G$7=$P$58,P75,IF($G$7=$P$52,P75,IF($G$7=$P$53,P75,IF($G$7=$P$54,P74,IF($G$7=$P$55,P73,IF($G$7=$P$56,P73,IF($G$7=$P$59,P74,IF($G$7=$P$60,P73,IF($G$7=$P$61,P73,IF($G$7=$P$57,P75,IF($G$7=$P$62,P75,"")))))))))))))))</f>
        <v>Final</v>
      </c>
      <c r="Q86" s="65"/>
      <c r="R86" s="65"/>
      <c r="S86" s="65"/>
      <c r="T86" s="65"/>
      <c r="U86" s="65"/>
      <c r="V86" s="65"/>
      <c r="W86" s="65"/>
      <c r="X86" s="65"/>
      <c r="Y86" s="65"/>
    </row>
    <row r="87" spans="2:25" hidden="1">
      <c r="B87" s="46" t="s">
        <v>91</v>
      </c>
      <c r="C87" s="46"/>
      <c r="D87" s="46"/>
      <c r="E87" s="46"/>
      <c r="F87" s="46"/>
      <c r="G87" s="46"/>
      <c r="H87" s="46"/>
      <c r="I87" s="46"/>
      <c r="J87" s="46"/>
      <c r="K87" s="57">
        <f t="shared" ca="1" si="2"/>
        <v>1</v>
      </c>
      <c r="L87" s="57"/>
      <c r="M87" s="57">
        <f t="shared" ca="1" si="3"/>
        <v>1</v>
      </c>
      <c r="N87" s="57"/>
    </row>
    <row r="88" spans="2:25" hidden="1">
      <c r="B88" s="46" t="s">
        <v>92</v>
      </c>
      <c r="C88" s="46"/>
      <c r="D88" s="46"/>
      <c r="E88" s="46"/>
      <c r="F88" s="46"/>
      <c r="G88" s="46"/>
      <c r="H88" s="46"/>
      <c r="I88" s="46"/>
      <c r="J88" s="46"/>
      <c r="K88" s="57">
        <f t="shared" ca="1" si="2"/>
        <v>1</v>
      </c>
      <c r="L88" s="57"/>
      <c r="M88" s="57">
        <f t="shared" ca="1" si="3"/>
        <v>1</v>
      </c>
      <c r="N88" s="57"/>
      <c r="P88" s="33" t="s">
        <v>72</v>
      </c>
    </row>
    <row r="89" spans="2:25" hidden="1">
      <c r="B89" s="46" t="s">
        <v>93</v>
      </c>
      <c r="C89" s="46"/>
      <c r="D89" s="46"/>
      <c r="E89" s="46"/>
      <c r="F89" s="46"/>
      <c r="G89" s="46"/>
      <c r="H89" s="46"/>
      <c r="I89" s="46"/>
      <c r="J89" s="46"/>
      <c r="K89" s="57">
        <f t="shared" ca="1" si="2"/>
        <v>1</v>
      </c>
      <c r="L89" s="57"/>
      <c r="M89" s="57">
        <f t="shared" ca="1" si="3"/>
        <v>1</v>
      </c>
      <c r="N89" s="57"/>
    </row>
    <row r="90" spans="2:25" hidden="1">
      <c r="B90" s="46" t="s">
        <v>94</v>
      </c>
      <c r="C90" s="46"/>
      <c r="D90" s="46"/>
      <c r="E90" s="46"/>
      <c r="F90" s="46"/>
      <c r="G90" s="46"/>
      <c r="H90" s="46"/>
      <c r="I90" s="46"/>
      <c r="J90" s="46"/>
      <c r="K90" s="57">
        <f t="shared" ca="1" si="2"/>
        <v>1</v>
      </c>
      <c r="L90" s="57"/>
      <c r="M90" s="57">
        <f t="shared" ca="1" si="3"/>
        <v>1</v>
      </c>
      <c r="N90" s="57"/>
      <c r="P90" s="65">
        <f>F11</f>
        <v>0</v>
      </c>
      <c r="Q90" s="65"/>
      <c r="R90" s="65"/>
      <c r="S90" s="65"/>
      <c r="T90" s="65"/>
      <c r="U90" s="65"/>
      <c r="V90" s="65"/>
      <c r="W90" s="65"/>
      <c r="X90" s="65"/>
      <c r="Y90" s="65"/>
    </row>
    <row r="91" spans="2:25" hidden="1">
      <c r="B91" s="46" t="s">
        <v>95</v>
      </c>
      <c r="C91" s="46"/>
      <c r="D91" s="46"/>
      <c r="E91" s="46"/>
      <c r="F91" s="46"/>
      <c r="G91" s="46"/>
      <c r="H91" s="46"/>
      <c r="I91" s="46"/>
      <c r="J91" s="46"/>
      <c r="K91" s="57">
        <f t="shared" ca="1" si="2"/>
        <v>1</v>
      </c>
      <c r="L91" s="57"/>
      <c r="M91" s="57">
        <f t="shared" ca="1" si="3"/>
        <v>1</v>
      </c>
      <c r="N91" s="57"/>
      <c r="P91" s="65">
        <f>F12</f>
        <v>0</v>
      </c>
      <c r="Q91" s="65"/>
      <c r="R91" s="65"/>
      <c r="S91" s="65"/>
      <c r="T91" s="65"/>
      <c r="U91" s="65"/>
      <c r="V91" s="65"/>
      <c r="W91" s="65"/>
      <c r="X91" s="65"/>
      <c r="Y91" s="65"/>
    </row>
    <row r="92" spans="2:25" hidden="1">
      <c r="B92" s="46" t="s">
        <v>96</v>
      </c>
      <c r="C92" s="46"/>
      <c r="D92" s="46"/>
      <c r="E92" s="46"/>
      <c r="F92" s="46"/>
      <c r="G92" s="46"/>
      <c r="H92" s="46"/>
      <c r="I92" s="46"/>
      <c r="J92" s="46"/>
      <c r="K92" s="57">
        <f t="shared" ca="1" si="2"/>
        <v>1</v>
      </c>
      <c r="L92" s="57"/>
      <c r="M92" s="57">
        <f t="shared" ca="1" si="3"/>
        <v>1</v>
      </c>
      <c r="N92" s="57"/>
    </row>
    <row r="93" spans="2:25" hidden="1">
      <c r="B93" s="46" t="s">
        <v>97</v>
      </c>
      <c r="C93" s="46"/>
      <c r="D93" s="46"/>
      <c r="E93" s="46"/>
      <c r="F93" s="46"/>
      <c r="G93" s="46"/>
      <c r="H93" s="46"/>
      <c r="I93" s="46"/>
      <c r="J93" s="46"/>
      <c r="K93" s="57">
        <f t="shared" ca="1" si="2"/>
        <v>1</v>
      </c>
      <c r="L93" s="57"/>
      <c r="M93" s="57">
        <f t="shared" ca="1" si="3"/>
        <v>1</v>
      </c>
      <c r="N93" s="57"/>
      <c r="P93" s="33" t="s">
        <v>73</v>
      </c>
    </row>
    <row r="94" spans="2:25" hidden="1">
      <c r="B94" s="46" t="s">
        <v>98</v>
      </c>
      <c r="C94" s="46"/>
      <c r="D94" s="46"/>
      <c r="E94" s="46"/>
      <c r="F94" s="46"/>
      <c r="G94" s="46"/>
      <c r="H94" s="46"/>
      <c r="I94" s="46"/>
      <c r="J94" s="46"/>
      <c r="K94" s="57">
        <f t="shared" ca="1" si="2"/>
        <v>1</v>
      </c>
      <c r="L94" s="57"/>
      <c r="M94" s="57">
        <f t="shared" ca="1" si="3"/>
        <v>1</v>
      </c>
      <c r="N94" s="57"/>
    </row>
    <row r="95" spans="2:25" hidden="1">
      <c r="B95" s="46" t="s">
        <v>99</v>
      </c>
      <c r="C95" s="46"/>
      <c r="D95" s="46"/>
      <c r="E95" s="46"/>
      <c r="F95" s="46"/>
      <c r="G95" s="46"/>
      <c r="H95" s="46"/>
      <c r="I95" s="46"/>
      <c r="J95" s="46"/>
      <c r="K95" s="57">
        <f t="shared" ca="1" si="2"/>
        <v>1</v>
      </c>
      <c r="L95" s="57"/>
      <c r="M95" s="57">
        <f t="shared" ca="1" si="3"/>
        <v>1</v>
      </c>
      <c r="N95" s="57"/>
      <c r="P95" s="66"/>
      <c r="Q95" s="66"/>
      <c r="R95" s="66"/>
      <c r="S95" s="66"/>
      <c r="T95" s="66"/>
      <c r="U95" s="66"/>
      <c r="V95" s="66"/>
      <c r="W95" s="66"/>
      <c r="X95" s="66"/>
      <c r="Y95" s="66"/>
    </row>
    <row r="96" spans="2:25" hidden="1">
      <c r="B96" s="46" t="s">
        <v>100</v>
      </c>
      <c r="C96" s="46"/>
      <c r="D96" s="46"/>
      <c r="E96" s="46"/>
      <c r="F96" s="46"/>
      <c r="G96" s="46"/>
      <c r="H96" s="46"/>
      <c r="I96" s="46"/>
      <c r="J96" s="46"/>
      <c r="K96" s="57">
        <f ca="1">IF(AND($M$53=2,COUNTA(J31)=1,COUNTA(Q31)=0),2,1)</f>
        <v>1</v>
      </c>
      <c r="L96" s="57"/>
      <c r="M96" s="57">
        <f t="shared" ca="1" si="3"/>
        <v>1</v>
      </c>
      <c r="N96" s="57"/>
      <c r="P96" s="66" t="s">
        <v>50</v>
      </c>
      <c r="Q96" s="66"/>
      <c r="R96" s="66"/>
      <c r="S96" s="66"/>
      <c r="T96" s="66"/>
      <c r="U96" s="66"/>
      <c r="V96" s="66"/>
      <c r="W96" s="66"/>
      <c r="X96" s="66"/>
      <c r="Y96" s="66"/>
    </row>
    <row r="97" spans="2:25" hidden="1">
      <c r="B97" s="46" t="s">
        <v>101</v>
      </c>
      <c r="C97" s="46"/>
      <c r="D97" s="46"/>
      <c r="E97" s="46"/>
      <c r="F97" s="46"/>
      <c r="G97" s="46"/>
      <c r="H97" s="46"/>
      <c r="I97" s="46"/>
      <c r="J97" s="46"/>
      <c r="K97" s="57">
        <f ca="1">IF(AND($M$53=2,COUNTA(J32)=1,COUNTA(Q32)=0),2,1)</f>
        <v>1</v>
      </c>
      <c r="L97" s="57"/>
      <c r="M97" s="57">
        <f t="shared" ca="1" si="3"/>
        <v>1</v>
      </c>
      <c r="N97" s="57"/>
    </row>
    <row r="98" spans="2:25" hidden="1">
      <c r="B98" s="46" t="s">
        <v>102</v>
      </c>
      <c r="C98" s="46"/>
      <c r="D98" s="46"/>
      <c r="E98" s="46"/>
      <c r="F98" s="46"/>
      <c r="G98" s="46"/>
      <c r="H98" s="46"/>
      <c r="I98" s="46"/>
      <c r="J98" s="46"/>
      <c r="K98" s="57">
        <f ca="1">IF(AND($M$53=2,COUNTA(J33)=1,COUNTA(Q33)=0),2,1)</f>
        <v>1</v>
      </c>
      <c r="L98" s="57"/>
      <c r="M98" s="57">
        <f t="shared" ca="1" si="3"/>
        <v>1</v>
      </c>
      <c r="N98" s="57"/>
      <c r="P98" s="33" t="s">
        <v>74</v>
      </c>
    </row>
    <row r="99" spans="2:25" hidden="1">
      <c r="B99" s="46" t="s">
        <v>103</v>
      </c>
      <c r="C99" s="46"/>
      <c r="D99" s="46"/>
      <c r="E99" s="46"/>
      <c r="F99" s="46"/>
      <c r="G99" s="46"/>
      <c r="H99" s="46"/>
      <c r="I99" s="46"/>
      <c r="J99" s="46"/>
      <c r="K99" s="57">
        <f ca="1">IF(AND($M$53=2,COUNTA(J34)=1,COUNTA(Q34)=0),2,1)</f>
        <v>1</v>
      </c>
      <c r="L99" s="57"/>
      <c r="M99" s="57">
        <f t="shared" ca="1" si="3"/>
        <v>1</v>
      </c>
      <c r="N99" s="57"/>
    </row>
    <row r="100" spans="2:25" hidden="1">
      <c r="B100" s="46" t="s">
        <v>104</v>
      </c>
      <c r="C100" s="46"/>
      <c r="D100" s="46"/>
      <c r="E100" s="46"/>
      <c r="F100" s="46"/>
      <c r="G100" s="46"/>
      <c r="H100" s="46"/>
      <c r="I100" s="46"/>
      <c r="J100" s="46"/>
      <c r="K100" s="60">
        <f ca="1">IF(AND($M$53=2,COUNTA(J35)=1,COUNTA(Q35)=0),2,1)</f>
        <v>1</v>
      </c>
      <c r="L100" s="57"/>
      <c r="M100" s="57">
        <f t="shared" ca="1" si="3"/>
        <v>1</v>
      </c>
      <c r="N100" s="57"/>
      <c r="P100" s="61" t="s">
        <v>48</v>
      </c>
      <c r="Q100" s="61"/>
      <c r="R100" s="61"/>
      <c r="S100" s="61"/>
      <c r="T100" s="61"/>
      <c r="U100" s="61"/>
      <c r="V100" s="61"/>
      <c r="W100" s="61"/>
      <c r="X100" s="61"/>
      <c r="Y100" s="61"/>
    </row>
    <row r="101" spans="2:25" hidden="1">
      <c r="B101" s="46" t="s">
        <v>108</v>
      </c>
      <c r="C101" s="46"/>
      <c r="D101" s="46"/>
      <c r="E101" s="46"/>
      <c r="F101" s="46"/>
      <c r="G101" s="46"/>
      <c r="H101" s="46"/>
      <c r="I101" s="46"/>
      <c r="J101" s="46"/>
      <c r="K101" s="163">
        <f>IF(AND(OR(COUNTA(J31)=0,AA31=$P$101),U31&gt;0.5),2,1)</f>
        <v>1</v>
      </c>
      <c r="L101" s="60"/>
      <c r="M101" s="163">
        <f t="shared" ref="M101" si="4">SUM(K101,$K$60)</f>
        <v>1</v>
      </c>
      <c r="N101" s="60"/>
      <c r="P101" s="61" t="s">
        <v>49</v>
      </c>
      <c r="Q101" s="61"/>
      <c r="R101" s="61"/>
      <c r="S101" s="61"/>
      <c r="T101" s="61"/>
      <c r="U101" s="61"/>
      <c r="V101" s="61"/>
      <c r="W101" s="61"/>
      <c r="X101" s="61"/>
      <c r="Y101" s="61"/>
    </row>
    <row r="102" spans="2:25" hidden="1">
      <c r="B102" s="46" t="s">
        <v>109</v>
      </c>
      <c r="C102" s="46"/>
      <c r="D102" s="46"/>
      <c r="E102" s="46"/>
      <c r="F102" s="46"/>
      <c r="G102" s="46"/>
      <c r="H102" s="46"/>
      <c r="I102" s="46"/>
      <c r="J102" s="46"/>
      <c r="K102" s="163">
        <f>IF(AND(OR(COUNTA(J32)=0,AA32=$P$101),U32&gt;0.5),2,1)</f>
        <v>1</v>
      </c>
      <c r="L102" s="60"/>
      <c r="M102" s="163">
        <f t="shared" ref="M102:M105" si="5">SUM(K102,$K$60)</f>
        <v>1</v>
      </c>
      <c r="N102" s="60"/>
    </row>
    <row r="103" spans="2:25" hidden="1">
      <c r="B103" s="46" t="s">
        <v>110</v>
      </c>
      <c r="C103" s="46"/>
      <c r="D103" s="46"/>
      <c r="E103" s="46"/>
      <c r="F103" s="46"/>
      <c r="G103" s="46"/>
      <c r="H103" s="46"/>
      <c r="I103" s="46"/>
      <c r="J103" s="46"/>
      <c r="K103" s="163">
        <f>IF(AND(OR(COUNTA(J33)=0,AA33=$P$101),U33&gt;0.5),2,1)</f>
        <v>1</v>
      </c>
      <c r="L103" s="60"/>
      <c r="M103" s="163">
        <f t="shared" si="5"/>
        <v>1</v>
      </c>
      <c r="N103" s="60"/>
      <c r="P103" s="33" t="s">
        <v>75</v>
      </c>
    </row>
    <row r="104" spans="2:25" hidden="1">
      <c r="B104" s="46" t="s">
        <v>111</v>
      </c>
      <c r="C104" s="46"/>
      <c r="D104" s="46"/>
      <c r="E104" s="46"/>
      <c r="F104" s="46"/>
      <c r="G104" s="46"/>
      <c r="H104" s="46"/>
      <c r="I104" s="46"/>
      <c r="J104" s="46"/>
      <c r="K104" s="163">
        <f>IF(AND(OR(COUNTA(J34)=0,AA34=$P$101),U34&gt;0.5),2,1)</f>
        <v>1</v>
      </c>
      <c r="L104" s="60"/>
      <c r="M104" s="163">
        <f t="shared" si="5"/>
        <v>1</v>
      </c>
      <c r="N104" s="60"/>
    </row>
    <row r="105" spans="2:25" hidden="1">
      <c r="B105" s="46" t="s">
        <v>112</v>
      </c>
      <c r="C105" s="46"/>
      <c r="D105" s="46"/>
      <c r="E105" s="46"/>
      <c r="F105" s="46"/>
      <c r="G105" s="46"/>
      <c r="H105" s="46"/>
      <c r="I105" s="46"/>
      <c r="J105" s="46"/>
      <c r="K105" s="163">
        <f>IF(AND(OR(COUNTA(J35)=0,AA35=$P$101),U35&gt;0.5),2,1)</f>
        <v>1</v>
      </c>
      <c r="L105" s="60"/>
      <c r="M105" s="163">
        <f t="shared" si="5"/>
        <v>1</v>
      </c>
      <c r="N105" s="60"/>
      <c r="P105" s="61" t="str">
        <f t="shared" ref="P105:P115" si="6">"("&amp;B18&amp;")"&amp;" "&amp;LEFT(C18,1)&amp;" "&amp;J18</f>
        <v xml:space="preserve">(GK)  </v>
      </c>
      <c r="Q105" s="61"/>
      <c r="R105" s="61"/>
      <c r="S105" s="61"/>
      <c r="T105" s="61"/>
      <c r="U105" s="61"/>
      <c r="V105" s="61"/>
      <c r="W105" s="61"/>
      <c r="X105" s="61"/>
      <c r="Y105" s="61"/>
    </row>
    <row r="106" spans="2:25" hidden="1">
      <c r="B106" s="46" t="s">
        <v>115</v>
      </c>
      <c r="C106" s="46"/>
      <c r="D106" s="46"/>
      <c r="E106" s="46"/>
      <c r="F106" s="46"/>
      <c r="G106" s="46"/>
      <c r="H106" s="46"/>
      <c r="I106" s="46"/>
      <c r="J106" s="46"/>
      <c r="K106" s="49">
        <f>IF(OR($F$40=P124,$F$41=P124,$F$42=P124),1,0)</f>
        <v>0</v>
      </c>
      <c r="L106" s="49"/>
      <c r="M106" s="51"/>
      <c r="N106" s="51"/>
      <c r="P106" s="61" t="str">
        <f t="shared" si="6"/>
        <v xml:space="preserve">(2)  </v>
      </c>
      <c r="Q106" s="61"/>
      <c r="R106" s="61"/>
      <c r="S106" s="61"/>
      <c r="T106" s="61"/>
      <c r="U106" s="61"/>
      <c r="V106" s="61"/>
      <c r="W106" s="61"/>
      <c r="X106" s="61"/>
      <c r="Y106" s="61"/>
    </row>
    <row r="107" spans="2:25" hidden="1">
      <c r="B107" s="46" t="s">
        <v>116</v>
      </c>
      <c r="C107" s="46"/>
      <c r="D107" s="46"/>
      <c r="E107" s="46"/>
      <c r="F107" s="46"/>
      <c r="G107" s="46"/>
      <c r="H107" s="46"/>
      <c r="I107" s="46"/>
      <c r="J107" s="46"/>
      <c r="K107" s="49">
        <f t="shared" ref="K107:K110" si="7">IF(OR($F$40=P125,$F$41=P125,$F$42=P125),1,0)</f>
        <v>0</v>
      </c>
      <c r="L107" s="49"/>
      <c r="M107" s="51"/>
      <c r="N107" s="51"/>
      <c r="P107" s="61" t="str">
        <f t="shared" si="6"/>
        <v xml:space="preserve">(3)  </v>
      </c>
      <c r="Q107" s="61"/>
      <c r="R107" s="61"/>
      <c r="S107" s="61"/>
      <c r="T107" s="61"/>
      <c r="U107" s="61"/>
      <c r="V107" s="61"/>
      <c r="W107" s="61"/>
      <c r="X107" s="61"/>
      <c r="Y107" s="61"/>
    </row>
    <row r="108" spans="2:25" hidden="1">
      <c r="B108" s="46" t="s">
        <v>117</v>
      </c>
      <c r="C108" s="46"/>
      <c r="D108" s="46"/>
      <c r="E108" s="46"/>
      <c r="F108" s="46"/>
      <c r="G108" s="46"/>
      <c r="H108" s="46"/>
      <c r="I108" s="46"/>
      <c r="J108" s="46"/>
      <c r="K108" s="49">
        <f t="shared" si="7"/>
        <v>0</v>
      </c>
      <c r="L108" s="49"/>
      <c r="M108" s="51"/>
      <c r="N108" s="51"/>
      <c r="P108" s="61" t="str">
        <f t="shared" si="6"/>
        <v xml:space="preserve">(4)  </v>
      </c>
      <c r="Q108" s="61"/>
      <c r="R108" s="61"/>
      <c r="S108" s="61"/>
      <c r="T108" s="61"/>
      <c r="U108" s="61"/>
      <c r="V108" s="61"/>
      <c r="W108" s="61"/>
      <c r="X108" s="61"/>
      <c r="Y108" s="61"/>
    </row>
    <row r="109" spans="2:25" hidden="1">
      <c r="B109" s="46" t="s">
        <v>118</v>
      </c>
      <c r="C109" s="46"/>
      <c r="D109" s="46"/>
      <c r="E109" s="46"/>
      <c r="F109" s="46"/>
      <c r="G109" s="46"/>
      <c r="H109" s="46"/>
      <c r="I109" s="46"/>
      <c r="J109" s="46"/>
      <c r="K109" s="49">
        <f>IF(OR($F$40=P127,$F$41=P127,$F$42=P127),1,0)</f>
        <v>0</v>
      </c>
      <c r="L109" s="49"/>
      <c r="M109" s="51"/>
      <c r="N109" s="51"/>
      <c r="P109" s="61" t="str">
        <f t="shared" si="6"/>
        <v xml:space="preserve">(5)  </v>
      </c>
      <c r="Q109" s="61"/>
      <c r="R109" s="61"/>
      <c r="S109" s="61"/>
      <c r="T109" s="61"/>
      <c r="U109" s="61"/>
      <c r="V109" s="61"/>
      <c r="W109" s="61"/>
      <c r="X109" s="61"/>
      <c r="Y109" s="61"/>
    </row>
    <row r="110" spans="2:25" hidden="1">
      <c r="B110" s="48" t="s">
        <v>119</v>
      </c>
      <c r="C110" s="48"/>
      <c r="D110" s="48"/>
      <c r="E110" s="48"/>
      <c r="F110" s="48"/>
      <c r="G110" s="48"/>
      <c r="H110" s="48"/>
      <c r="I110" s="48"/>
      <c r="J110" s="48"/>
      <c r="K110" s="50">
        <f t="shared" si="7"/>
        <v>0</v>
      </c>
      <c r="L110" s="50"/>
      <c r="M110" s="52"/>
      <c r="N110" s="52"/>
      <c r="P110" s="61" t="str">
        <f t="shared" si="6"/>
        <v xml:space="preserve">(6)  </v>
      </c>
      <c r="Q110" s="61"/>
      <c r="R110" s="61"/>
      <c r="S110" s="61"/>
      <c r="T110" s="61"/>
      <c r="U110" s="61"/>
      <c r="V110" s="61"/>
      <c r="W110" s="61"/>
      <c r="X110" s="61"/>
      <c r="Y110" s="61"/>
    </row>
    <row r="111" spans="2:25" hidden="1">
      <c r="B111" s="53"/>
      <c r="C111" s="53"/>
      <c r="D111" s="53"/>
      <c r="E111" s="53"/>
      <c r="F111" s="53"/>
      <c r="G111" s="53"/>
      <c r="H111" s="53"/>
      <c r="I111" s="53"/>
      <c r="J111" s="53"/>
      <c r="K111" s="55"/>
      <c r="L111" s="55"/>
      <c r="M111" s="55"/>
      <c r="N111" s="55"/>
      <c r="P111" s="61" t="str">
        <f t="shared" si="6"/>
        <v xml:space="preserve">(7)  </v>
      </c>
      <c r="Q111" s="61"/>
      <c r="R111" s="61"/>
      <c r="S111" s="61"/>
      <c r="T111" s="61"/>
      <c r="U111" s="61"/>
      <c r="V111" s="61"/>
      <c r="W111" s="61"/>
      <c r="X111" s="61"/>
      <c r="Y111" s="61"/>
    </row>
    <row r="112" spans="2:25" hidden="1">
      <c r="B112" s="54"/>
      <c r="C112" s="54"/>
      <c r="D112" s="54"/>
      <c r="E112" s="54"/>
      <c r="F112" s="54"/>
      <c r="G112" s="54"/>
      <c r="H112" s="54"/>
      <c r="I112" s="54"/>
      <c r="J112" s="54"/>
      <c r="K112" s="56"/>
      <c r="L112" s="56"/>
      <c r="M112" s="56"/>
      <c r="N112" s="56"/>
      <c r="P112" s="61" t="str">
        <f t="shared" si="6"/>
        <v xml:space="preserve">(8)  </v>
      </c>
      <c r="Q112" s="61"/>
      <c r="R112" s="61"/>
      <c r="S112" s="61"/>
      <c r="T112" s="61"/>
      <c r="U112" s="61"/>
      <c r="V112" s="61"/>
      <c r="W112" s="61"/>
      <c r="X112" s="61"/>
      <c r="Y112" s="61"/>
    </row>
    <row r="113" spans="2:25" hidden="1">
      <c r="B113" s="54"/>
      <c r="C113" s="54"/>
      <c r="D113" s="54"/>
      <c r="E113" s="54"/>
      <c r="F113" s="54"/>
      <c r="G113" s="54"/>
      <c r="H113" s="54"/>
      <c r="I113" s="54"/>
      <c r="J113" s="54"/>
      <c r="K113" s="56"/>
      <c r="L113" s="56"/>
      <c r="M113" s="56"/>
      <c r="N113" s="56"/>
      <c r="P113" s="61" t="str">
        <f t="shared" si="6"/>
        <v xml:space="preserve">(9)  </v>
      </c>
      <c r="Q113" s="61"/>
      <c r="R113" s="61"/>
      <c r="S113" s="61"/>
      <c r="T113" s="61"/>
      <c r="U113" s="61"/>
      <c r="V113" s="61"/>
      <c r="W113" s="61"/>
      <c r="X113" s="61"/>
      <c r="Y113" s="61"/>
    </row>
    <row r="114" spans="2:25" hidden="1">
      <c r="B114" s="54"/>
      <c r="C114" s="54"/>
      <c r="D114" s="54"/>
      <c r="E114" s="54"/>
      <c r="F114" s="54"/>
      <c r="G114" s="54"/>
      <c r="H114" s="54"/>
      <c r="I114" s="54"/>
      <c r="J114" s="54"/>
      <c r="K114" s="56"/>
      <c r="L114" s="56"/>
      <c r="M114" s="56"/>
      <c r="N114" s="56"/>
      <c r="P114" s="61" t="str">
        <f t="shared" si="6"/>
        <v xml:space="preserve">(10)  </v>
      </c>
      <c r="Q114" s="61"/>
      <c r="R114" s="61"/>
      <c r="S114" s="61"/>
      <c r="T114" s="61"/>
      <c r="U114" s="61"/>
      <c r="V114" s="61"/>
      <c r="W114" s="61"/>
      <c r="X114" s="61"/>
      <c r="Y114" s="61"/>
    </row>
    <row r="115" spans="2:25" hidden="1">
      <c r="B115" s="54"/>
      <c r="C115" s="54"/>
      <c r="D115" s="54"/>
      <c r="E115" s="54"/>
      <c r="F115" s="54"/>
      <c r="G115" s="54"/>
      <c r="H115" s="54"/>
      <c r="I115" s="54"/>
      <c r="J115" s="54"/>
      <c r="K115" s="56"/>
      <c r="L115" s="56"/>
      <c r="M115" s="56"/>
      <c r="N115" s="56"/>
      <c r="P115" s="61" t="str">
        <f t="shared" si="6"/>
        <v xml:space="preserve">(11)  </v>
      </c>
      <c r="Q115" s="61"/>
      <c r="R115" s="61"/>
      <c r="S115" s="61"/>
      <c r="T115" s="61"/>
      <c r="U115" s="61"/>
      <c r="V115" s="61"/>
      <c r="W115" s="61"/>
      <c r="X115" s="61"/>
      <c r="Y115" s="61"/>
    </row>
    <row r="116" spans="2:25" hidden="1">
      <c r="P116" s="61">
        <f>F40</f>
        <v>0</v>
      </c>
      <c r="Q116" s="61"/>
      <c r="R116" s="61"/>
      <c r="S116" s="61"/>
      <c r="T116" s="61"/>
      <c r="U116" s="61"/>
      <c r="V116" s="61"/>
      <c r="W116" s="61"/>
      <c r="X116" s="61"/>
      <c r="Y116" s="61"/>
    </row>
    <row r="117" spans="2:25" hidden="1">
      <c r="P117" s="61">
        <f>F41</f>
        <v>0</v>
      </c>
      <c r="Q117" s="61"/>
      <c r="R117" s="61"/>
      <c r="S117" s="61"/>
      <c r="T117" s="61"/>
      <c r="U117" s="61"/>
      <c r="V117" s="61"/>
      <c r="W117" s="61"/>
      <c r="X117" s="61"/>
      <c r="Y117" s="61"/>
    </row>
    <row r="118" spans="2:25" hidden="1">
      <c r="P118" s="61">
        <f>F42</f>
        <v>0</v>
      </c>
      <c r="Q118" s="61"/>
      <c r="R118" s="61"/>
      <c r="S118" s="61"/>
      <c r="T118" s="61"/>
      <c r="U118" s="61"/>
      <c r="V118" s="61"/>
      <c r="W118" s="61"/>
      <c r="X118" s="61"/>
      <c r="Y118" s="61"/>
    </row>
    <row r="119" spans="2:25" hidden="1"/>
    <row r="120" spans="2:25" hidden="1">
      <c r="B120" s="59" t="s">
        <v>126</v>
      </c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P120" s="33" t="s">
        <v>76</v>
      </c>
    </row>
    <row r="121" spans="2:25" hidden="1"/>
    <row r="122" spans="2:25" hidden="1">
      <c r="B122" s="57" t="s">
        <v>31</v>
      </c>
      <c r="C122" s="57"/>
      <c r="D122" s="57"/>
      <c r="E122" s="57"/>
      <c r="F122" s="57"/>
      <c r="G122" s="58">
        <v>36039</v>
      </c>
      <c r="H122" s="57"/>
      <c r="I122" s="57"/>
      <c r="J122" s="57"/>
      <c r="K122" s="58">
        <v>37134</v>
      </c>
      <c r="L122" s="57"/>
      <c r="M122" s="57"/>
      <c r="N122" s="57"/>
    </row>
    <row r="123" spans="2:25" hidden="1">
      <c r="B123" s="163" t="s">
        <v>121</v>
      </c>
      <c r="C123" s="175"/>
      <c r="D123" s="175"/>
      <c r="E123" s="175"/>
      <c r="F123" s="60"/>
      <c r="G123" s="58">
        <v>34943</v>
      </c>
      <c r="H123" s="57"/>
      <c r="I123" s="57"/>
      <c r="J123" s="57"/>
      <c r="K123" s="58">
        <v>36769</v>
      </c>
      <c r="L123" s="57"/>
      <c r="M123" s="57"/>
      <c r="N123" s="57"/>
    </row>
    <row r="124" spans="2:25" hidden="1">
      <c r="B124" s="57" t="s">
        <v>32</v>
      </c>
      <c r="C124" s="57"/>
      <c r="D124" s="57"/>
      <c r="E124" s="57"/>
      <c r="F124" s="57"/>
      <c r="G124" s="58">
        <v>36039</v>
      </c>
      <c r="H124" s="57"/>
      <c r="I124" s="57"/>
      <c r="J124" s="57"/>
      <c r="K124" s="58">
        <v>37134</v>
      </c>
      <c r="L124" s="57"/>
      <c r="M124" s="57"/>
      <c r="N124" s="57"/>
      <c r="P124" s="61" t="str">
        <f>"("&amp;B31&amp;")"&amp;" "&amp;LEFT(C31,1)&amp;" "&amp;J31</f>
        <v xml:space="preserve">(12)  </v>
      </c>
      <c r="Q124" s="61"/>
      <c r="R124" s="61"/>
      <c r="S124" s="61"/>
      <c r="T124" s="61"/>
      <c r="U124" s="61"/>
      <c r="V124" s="61"/>
      <c r="W124" s="61"/>
      <c r="X124" s="61"/>
      <c r="Y124" s="61"/>
    </row>
    <row r="125" spans="2:25" hidden="1">
      <c r="B125" s="57" t="s">
        <v>45</v>
      </c>
      <c r="C125" s="57"/>
      <c r="D125" s="57"/>
      <c r="E125" s="57"/>
      <c r="F125" s="57"/>
      <c r="G125" s="58">
        <v>36770</v>
      </c>
      <c r="H125" s="57"/>
      <c r="I125" s="57"/>
      <c r="J125" s="57"/>
      <c r="K125" s="58">
        <v>37499</v>
      </c>
      <c r="L125" s="57"/>
      <c r="M125" s="57"/>
      <c r="N125" s="57"/>
      <c r="P125" s="61" t="str">
        <f>"("&amp;B32&amp;")"&amp;" "&amp;LEFT(C32,1)&amp;" "&amp;J32</f>
        <v xml:space="preserve">(13)  </v>
      </c>
      <c r="Q125" s="61"/>
      <c r="R125" s="61"/>
      <c r="S125" s="61"/>
      <c r="T125" s="61"/>
      <c r="U125" s="61"/>
      <c r="V125" s="61"/>
      <c r="W125" s="61"/>
      <c r="X125" s="61"/>
      <c r="Y125" s="61"/>
    </row>
    <row r="126" spans="2:25" hidden="1">
      <c r="B126" s="57" t="s">
        <v>46</v>
      </c>
      <c r="C126" s="57"/>
      <c r="D126" s="57"/>
      <c r="E126" s="57"/>
      <c r="F126" s="57"/>
      <c r="G126" s="58">
        <v>37135</v>
      </c>
      <c r="H126" s="57"/>
      <c r="I126" s="57"/>
      <c r="J126" s="57"/>
      <c r="K126" s="58">
        <v>37864</v>
      </c>
      <c r="L126" s="57"/>
      <c r="M126" s="57"/>
      <c r="N126" s="57"/>
      <c r="P126" s="61" t="str">
        <f>"("&amp;B33&amp;")"&amp;" "&amp;LEFT(C33,1)&amp;" "&amp;J33</f>
        <v xml:space="preserve">(14)  </v>
      </c>
      <c r="Q126" s="61"/>
      <c r="R126" s="61"/>
      <c r="S126" s="61"/>
      <c r="T126" s="61"/>
      <c r="U126" s="61"/>
      <c r="V126" s="61"/>
      <c r="W126" s="61"/>
      <c r="X126" s="61"/>
      <c r="Y126" s="61"/>
    </row>
    <row r="127" spans="2:25" hidden="1">
      <c r="P127" s="61" t="str">
        <f>"("&amp;B34&amp;")"&amp;" "&amp;LEFT(C34,1)&amp;" "&amp;J34</f>
        <v xml:space="preserve">(15)  </v>
      </c>
      <c r="Q127" s="61"/>
      <c r="R127" s="61"/>
      <c r="S127" s="61"/>
      <c r="T127" s="61"/>
      <c r="U127" s="61"/>
      <c r="V127" s="61"/>
      <c r="W127" s="61"/>
      <c r="X127" s="61"/>
      <c r="Y127" s="61"/>
    </row>
    <row r="128" spans="2:25" hidden="1">
      <c r="B128" s="46" t="s">
        <v>114</v>
      </c>
      <c r="C128" s="46"/>
      <c r="D128" s="46"/>
      <c r="E128" s="46"/>
      <c r="F128" s="46"/>
      <c r="G128" s="47">
        <f>IF($G$7=$B122,G122,IF($G$7=$B124,G124,IF($G$7=$B125,G125,IF($G$7=$B126,G126,IF($G$7=$B123,G123,0)))))</f>
        <v>36770</v>
      </c>
      <c r="H128" s="47"/>
      <c r="I128" s="47"/>
      <c r="J128" s="47"/>
      <c r="K128" s="47">
        <f>IF($G$7=$B122,K122,IF($G$7=$B124,K124,IF($G$7=$B125,K125,IF($G$7=$B126,K126,IF($G$7=$B123,K123,0)))))</f>
        <v>37499</v>
      </c>
      <c r="L128" s="47"/>
      <c r="M128" s="47"/>
      <c r="N128" s="47"/>
      <c r="P128" s="61" t="str">
        <f>"("&amp;B35&amp;")"&amp;" "&amp;LEFT(C35,1)&amp;" "&amp;J35</f>
        <v xml:space="preserve">(16)  </v>
      </c>
      <c r="Q128" s="61"/>
      <c r="R128" s="61"/>
      <c r="S128" s="61"/>
      <c r="T128" s="61"/>
      <c r="U128" s="61"/>
      <c r="V128" s="61"/>
      <c r="W128" s="61"/>
      <c r="X128" s="61"/>
      <c r="Y128" s="61"/>
    </row>
    <row r="129" hidden="1"/>
  </sheetData>
  <sheetProtection formatCells="0" formatColumns="0" formatRows="0" insertColumns="0" insertRows="0" insertHyperlinks="0" deleteColumns="0" deleteRows="0" selectLockedCells="1" sort="0" autoFilter="0" pivotTables="0"/>
  <mergeCells count="417">
    <mergeCell ref="B123:F123"/>
    <mergeCell ref="G123:J123"/>
    <mergeCell ref="K123:N123"/>
    <mergeCell ref="U39:AB42"/>
    <mergeCell ref="B103:J103"/>
    <mergeCell ref="B104:J104"/>
    <mergeCell ref="B105:J105"/>
    <mergeCell ref="K101:L101"/>
    <mergeCell ref="K102:L102"/>
    <mergeCell ref="K103:L103"/>
    <mergeCell ref="K104:L104"/>
    <mergeCell ref="K105:L105"/>
    <mergeCell ref="M101:N101"/>
    <mergeCell ref="M102:N102"/>
    <mergeCell ref="M103:N103"/>
    <mergeCell ref="M104:N104"/>
    <mergeCell ref="M105:N105"/>
    <mergeCell ref="P85:Y85"/>
    <mergeCell ref="P86:Y86"/>
    <mergeCell ref="P90:Y90"/>
    <mergeCell ref="P66:Y66"/>
    <mergeCell ref="P67:Y67"/>
    <mergeCell ref="P68:Y68"/>
    <mergeCell ref="B101:J101"/>
    <mergeCell ref="AF11:AF19"/>
    <mergeCell ref="AE10:AG10"/>
    <mergeCell ref="AG11:AG19"/>
    <mergeCell ref="AE11:AE19"/>
    <mergeCell ref="Z11:AB11"/>
    <mergeCell ref="Z12:AB12"/>
    <mergeCell ref="AA31:AB31"/>
    <mergeCell ref="Q28:T28"/>
    <mergeCell ref="Q31:T31"/>
    <mergeCell ref="U31:V31"/>
    <mergeCell ref="W31:X31"/>
    <mergeCell ref="Y26:Z26"/>
    <mergeCell ref="J27:P27"/>
    <mergeCell ref="Y22:Z22"/>
    <mergeCell ref="J23:P23"/>
    <mergeCell ref="W20:X20"/>
    <mergeCell ref="W21:X21"/>
    <mergeCell ref="B55:L55"/>
    <mergeCell ref="M55:N55"/>
    <mergeCell ref="B56:L56"/>
    <mergeCell ref="M56:N56"/>
    <mergeCell ref="B54:L54"/>
    <mergeCell ref="M54:N54"/>
    <mergeCell ref="C26:I26"/>
    <mergeCell ref="W26:X26"/>
    <mergeCell ref="W27:X27"/>
    <mergeCell ref="Q26:T26"/>
    <mergeCell ref="Q27:T27"/>
    <mergeCell ref="U26:V26"/>
    <mergeCell ref="U27:V27"/>
    <mergeCell ref="C23:I23"/>
    <mergeCell ref="Y23:Z23"/>
    <mergeCell ref="J22:P22"/>
    <mergeCell ref="C22:I22"/>
    <mergeCell ref="Y24:Z24"/>
    <mergeCell ref="J25:P25"/>
    <mergeCell ref="B11:E11"/>
    <mergeCell ref="B12:E12"/>
    <mergeCell ref="F11:S11"/>
    <mergeCell ref="F12:S12"/>
    <mergeCell ref="T11:V11"/>
    <mergeCell ref="T12:V12"/>
    <mergeCell ref="W11:Y11"/>
    <mergeCell ref="W12:Y12"/>
    <mergeCell ref="J32:P32"/>
    <mergeCell ref="C32:I32"/>
    <mergeCell ref="Y32:Z32"/>
    <mergeCell ref="Q32:T32"/>
    <mergeCell ref="U32:V32"/>
    <mergeCell ref="Y28:Z28"/>
    <mergeCell ref="J31:P31"/>
    <mergeCell ref="C31:I31"/>
    <mergeCell ref="Y31:Z31"/>
    <mergeCell ref="B30:AB30"/>
    <mergeCell ref="J28:P28"/>
    <mergeCell ref="C28:I28"/>
    <mergeCell ref="W28:X28"/>
    <mergeCell ref="U28:V28"/>
    <mergeCell ref="Y27:Z27"/>
    <mergeCell ref="J26:P26"/>
    <mergeCell ref="B102:J102"/>
    <mergeCell ref="B13:G13"/>
    <mergeCell ref="Y13:AB13"/>
    <mergeCell ref="T13:X13"/>
    <mergeCell ref="H13:S13"/>
    <mergeCell ref="B14:E14"/>
    <mergeCell ref="U14:AB14"/>
    <mergeCell ref="Q14:T14"/>
    <mergeCell ref="F14:P14"/>
    <mergeCell ref="B16:AB16"/>
    <mergeCell ref="AA34:AB34"/>
    <mergeCell ref="J35:P35"/>
    <mergeCell ref="C35:I35"/>
    <mergeCell ref="Y35:Z35"/>
    <mergeCell ref="AA35:AB35"/>
    <mergeCell ref="J34:P34"/>
    <mergeCell ref="C34:I34"/>
    <mergeCell ref="Y34:Z34"/>
    <mergeCell ref="AA32:AB32"/>
    <mergeCell ref="J33:P33"/>
    <mergeCell ref="C33:I33"/>
    <mergeCell ref="Y33:Z33"/>
    <mergeCell ref="AA33:AB33"/>
    <mergeCell ref="C27:I27"/>
    <mergeCell ref="R8:T8"/>
    <mergeCell ref="M8:Q8"/>
    <mergeCell ref="U8:W8"/>
    <mergeCell ref="T10:V10"/>
    <mergeCell ref="Z10:AB10"/>
    <mergeCell ref="W10:Y10"/>
    <mergeCell ref="E8:I8"/>
    <mergeCell ref="G7:W7"/>
    <mergeCell ref="B7:F7"/>
    <mergeCell ref="B8:D8"/>
    <mergeCell ref="J8:L8"/>
    <mergeCell ref="B10:S10"/>
    <mergeCell ref="C25:I25"/>
    <mergeCell ref="Y25:Z25"/>
    <mergeCell ref="J24:P24"/>
    <mergeCell ref="C24:I24"/>
    <mergeCell ref="Y20:Z20"/>
    <mergeCell ref="J21:P21"/>
    <mergeCell ref="C21:I21"/>
    <mergeCell ref="Y21:Z21"/>
    <mergeCell ref="J20:P20"/>
    <mergeCell ref="C20:I20"/>
    <mergeCell ref="Q20:T20"/>
    <mergeCell ref="Q21:T21"/>
    <mergeCell ref="U20:V20"/>
    <mergeCell ref="U21:V21"/>
    <mergeCell ref="C17:I17"/>
    <mergeCell ref="Y18:Z18"/>
    <mergeCell ref="Y19:Z19"/>
    <mergeCell ref="J19:P19"/>
    <mergeCell ref="C19:I19"/>
    <mergeCell ref="J17:P17"/>
    <mergeCell ref="AA17:AB17"/>
    <mergeCell ref="Q17:T17"/>
    <mergeCell ref="U17:V17"/>
    <mergeCell ref="Q18:T18"/>
    <mergeCell ref="U18:V18"/>
    <mergeCell ref="Q19:T19"/>
    <mergeCell ref="U19:V19"/>
    <mergeCell ref="W17:X17"/>
    <mergeCell ref="W18:X18"/>
    <mergeCell ref="W19:X19"/>
    <mergeCell ref="Y17:Z17"/>
    <mergeCell ref="J18:P18"/>
    <mergeCell ref="C18:I18"/>
    <mergeCell ref="Q34:T34"/>
    <mergeCell ref="U34:V34"/>
    <mergeCell ref="W34:X34"/>
    <mergeCell ref="Q35:T35"/>
    <mergeCell ref="U35:V35"/>
    <mergeCell ref="W35:X35"/>
    <mergeCell ref="W22:X22"/>
    <mergeCell ref="W23:X23"/>
    <mergeCell ref="W24:X24"/>
    <mergeCell ref="W25:X25"/>
    <mergeCell ref="Q24:T24"/>
    <mergeCell ref="Q25:T25"/>
    <mergeCell ref="U24:V24"/>
    <mergeCell ref="U25:V25"/>
    <mergeCell ref="Q22:T22"/>
    <mergeCell ref="Q23:T23"/>
    <mergeCell ref="U22:V22"/>
    <mergeCell ref="U23:V23"/>
    <mergeCell ref="U33:V33"/>
    <mergeCell ref="W33:X33"/>
    <mergeCell ref="W32:X32"/>
    <mergeCell ref="Q33:T33"/>
    <mergeCell ref="B2:W5"/>
    <mergeCell ref="M48:N48"/>
    <mergeCell ref="B48:L48"/>
    <mergeCell ref="B49:L49"/>
    <mergeCell ref="M49:N49"/>
    <mergeCell ref="B50:L50"/>
    <mergeCell ref="M50:N50"/>
    <mergeCell ref="U37:V37"/>
    <mergeCell ref="W37:AB37"/>
    <mergeCell ref="B37:S38"/>
    <mergeCell ref="C39:E39"/>
    <mergeCell ref="C40:E40"/>
    <mergeCell ref="C41:E41"/>
    <mergeCell ref="C42:E42"/>
    <mergeCell ref="F39:L39"/>
    <mergeCell ref="F40:L40"/>
    <mergeCell ref="F41:L41"/>
    <mergeCell ref="F42:L42"/>
    <mergeCell ref="M39:S39"/>
    <mergeCell ref="M40:S40"/>
    <mergeCell ref="M41:S41"/>
    <mergeCell ref="M42:S42"/>
    <mergeCell ref="P48:X48"/>
    <mergeCell ref="P49:X49"/>
    <mergeCell ref="P73:Y73"/>
    <mergeCell ref="P80:Y80"/>
    <mergeCell ref="P113:Y113"/>
    <mergeCell ref="P95:Y95"/>
    <mergeCell ref="P96:Y96"/>
    <mergeCell ref="P100:Y100"/>
    <mergeCell ref="P101:Y101"/>
    <mergeCell ref="P105:Y105"/>
    <mergeCell ref="P106:Y106"/>
    <mergeCell ref="P107:Y107"/>
    <mergeCell ref="P108:Y108"/>
    <mergeCell ref="P109:Y109"/>
    <mergeCell ref="P110:Y110"/>
    <mergeCell ref="P111:Y111"/>
    <mergeCell ref="P112:Y112"/>
    <mergeCell ref="P91:Y91"/>
    <mergeCell ref="P74:Y74"/>
    <mergeCell ref="P75:Y75"/>
    <mergeCell ref="P76:Y76"/>
    <mergeCell ref="P50:X50"/>
    <mergeCell ref="P51:X51"/>
    <mergeCell ref="P52:X52"/>
    <mergeCell ref="P53:X53"/>
    <mergeCell ref="P54:X54"/>
    <mergeCell ref="P55:X55"/>
    <mergeCell ref="P56:X56"/>
    <mergeCell ref="P57:X57"/>
    <mergeCell ref="P58:X58"/>
    <mergeCell ref="P59:X59"/>
    <mergeCell ref="P60:X60"/>
    <mergeCell ref="P61:X61"/>
    <mergeCell ref="P62:X62"/>
    <mergeCell ref="P81:Y81"/>
    <mergeCell ref="P82:Y82"/>
    <mergeCell ref="P83:Y83"/>
    <mergeCell ref="P84:Y84"/>
    <mergeCell ref="M65:N65"/>
    <mergeCell ref="M66:N66"/>
    <mergeCell ref="M67:N67"/>
    <mergeCell ref="M68:N68"/>
    <mergeCell ref="M69:N69"/>
    <mergeCell ref="M70:N70"/>
    <mergeCell ref="M73:N73"/>
    <mergeCell ref="M74:N74"/>
    <mergeCell ref="M75:N75"/>
    <mergeCell ref="M76:N76"/>
    <mergeCell ref="M77:N77"/>
    <mergeCell ref="M83:N83"/>
    <mergeCell ref="P69:Y69"/>
    <mergeCell ref="P70:Y70"/>
    <mergeCell ref="P71:Y71"/>
    <mergeCell ref="P72:Y72"/>
    <mergeCell ref="P128:Y128"/>
    <mergeCell ref="P114:Y114"/>
    <mergeCell ref="P115:Y115"/>
    <mergeCell ref="P116:Y116"/>
    <mergeCell ref="P117:Y117"/>
    <mergeCell ref="P118:Y118"/>
    <mergeCell ref="P124:Y124"/>
    <mergeCell ref="P125:Y125"/>
    <mergeCell ref="P126:Y126"/>
    <mergeCell ref="P127:Y127"/>
    <mergeCell ref="K74:L74"/>
    <mergeCell ref="K75:L75"/>
    <mergeCell ref="K76:L76"/>
    <mergeCell ref="K77:L77"/>
    <mergeCell ref="M62:N62"/>
    <mergeCell ref="M63:N63"/>
    <mergeCell ref="M64:N64"/>
    <mergeCell ref="K62:L62"/>
    <mergeCell ref="K63:L63"/>
    <mergeCell ref="K64:L64"/>
    <mergeCell ref="K65:L65"/>
    <mergeCell ref="K66:L66"/>
    <mergeCell ref="K67:L67"/>
    <mergeCell ref="K68:L68"/>
    <mergeCell ref="K69:L69"/>
    <mergeCell ref="K70:L70"/>
    <mergeCell ref="B51:L51"/>
    <mergeCell ref="B52:L52"/>
    <mergeCell ref="M51:N51"/>
    <mergeCell ref="M52:N52"/>
    <mergeCell ref="B78:J78"/>
    <mergeCell ref="M78:N78"/>
    <mergeCell ref="K78:L78"/>
    <mergeCell ref="B79:J79"/>
    <mergeCell ref="B71:J71"/>
    <mergeCell ref="B72:J72"/>
    <mergeCell ref="B73:J73"/>
    <mergeCell ref="B74:J74"/>
    <mergeCell ref="B75:J75"/>
    <mergeCell ref="B76:J76"/>
    <mergeCell ref="B77:J77"/>
    <mergeCell ref="K60:L60"/>
    <mergeCell ref="M60:N60"/>
    <mergeCell ref="B60:J60"/>
    <mergeCell ref="B62:J62"/>
    <mergeCell ref="B63:J63"/>
    <mergeCell ref="B64:J64"/>
    <mergeCell ref="B65:J65"/>
    <mergeCell ref="B66:J66"/>
    <mergeCell ref="B67:J67"/>
    <mergeCell ref="M84:N84"/>
    <mergeCell ref="B53:L53"/>
    <mergeCell ref="M53:N53"/>
    <mergeCell ref="B85:J85"/>
    <mergeCell ref="M85:N85"/>
    <mergeCell ref="B80:J80"/>
    <mergeCell ref="K79:L79"/>
    <mergeCell ref="M79:N79"/>
    <mergeCell ref="K80:L80"/>
    <mergeCell ref="M80:N80"/>
    <mergeCell ref="B81:J81"/>
    <mergeCell ref="K81:L81"/>
    <mergeCell ref="M81:N81"/>
    <mergeCell ref="B82:J82"/>
    <mergeCell ref="K82:L82"/>
    <mergeCell ref="M82:N82"/>
    <mergeCell ref="B68:J68"/>
    <mergeCell ref="B69:J69"/>
    <mergeCell ref="B70:J70"/>
    <mergeCell ref="M71:N71"/>
    <mergeCell ref="M72:N72"/>
    <mergeCell ref="K71:L71"/>
    <mergeCell ref="K72:L72"/>
    <mergeCell ref="K73:L73"/>
    <mergeCell ref="B88:J88"/>
    <mergeCell ref="B89:J89"/>
    <mergeCell ref="B90:J90"/>
    <mergeCell ref="B91:J91"/>
    <mergeCell ref="B92:J92"/>
    <mergeCell ref="B93:J93"/>
    <mergeCell ref="B94:J94"/>
    <mergeCell ref="B83:J83"/>
    <mergeCell ref="K83:L83"/>
    <mergeCell ref="B84:J84"/>
    <mergeCell ref="K84:L84"/>
    <mergeCell ref="B95:J95"/>
    <mergeCell ref="B96:J96"/>
    <mergeCell ref="B97:J97"/>
    <mergeCell ref="B98:J98"/>
    <mergeCell ref="B99:J99"/>
    <mergeCell ref="B100:J100"/>
    <mergeCell ref="K85:L85"/>
    <mergeCell ref="K86:L86"/>
    <mergeCell ref="K87:L87"/>
    <mergeCell ref="K88:L88"/>
    <mergeCell ref="K89:L89"/>
    <mergeCell ref="K90:L90"/>
    <mergeCell ref="K91:L91"/>
    <mergeCell ref="K92:L92"/>
    <mergeCell ref="K93:L93"/>
    <mergeCell ref="K94:L94"/>
    <mergeCell ref="K95:L95"/>
    <mergeCell ref="K96:L96"/>
    <mergeCell ref="K97:L97"/>
    <mergeCell ref="K98:L98"/>
    <mergeCell ref="K99:L99"/>
    <mergeCell ref="K100:L100"/>
    <mergeCell ref="B86:J86"/>
    <mergeCell ref="B87:J87"/>
    <mergeCell ref="M95:N95"/>
    <mergeCell ref="M96:N96"/>
    <mergeCell ref="M97:N97"/>
    <mergeCell ref="M98:N98"/>
    <mergeCell ref="M99:N99"/>
    <mergeCell ref="M100:N100"/>
    <mergeCell ref="M86:N86"/>
    <mergeCell ref="M87:N87"/>
    <mergeCell ref="M88:N88"/>
    <mergeCell ref="M89:N89"/>
    <mergeCell ref="M90:N90"/>
    <mergeCell ref="M91:N91"/>
    <mergeCell ref="M92:N92"/>
    <mergeCell ref="M93:N93"/>
    <mergeCell ref="M94:N94"/>
    <mergeCell ref="B120:N120"/>
    <mergeCell ref="B122:F122"/>
    <mergeCell ref="G122:J122"/>
    <mergeCell ref="K122:N122"/>
    <mergeCell ref="M113:N113"/>
    <mergeCell ref="K114:L114"/>
    <mergeCell ref="M114:N114"/>
    <mergeCell ref="K115:L115"/>
    <mergeCell ref="M115:N115"/>
    <mergeCell ref="B124:F124"/>
    <mergeCell ref="G124:J124"/>
    <mergeCell ref="K124:N124"/>
    <mergeCell ref="B125:F125"/>
    <mergeCell ref="G125:J125"/>
    <mergeCell ref="K125:N125"/>
    <mergeCell ref="B126:F126"/>
    <mergeCell ref="G126:J126"/>
    <mergeCell ref="K126:N126"/>
    <mergeCell ref="B128:F128"/>
    <mergeCell ref="G128:J128"/>
    <mergeCell ref="K128:N128"/>
    <mergeCell ref="B106:J106"/>
    <mergeCell ref="B107:J107"/>
    <mergeCell ref="B108:J108"/>
    <mergeCell ref="B109:J109"/>
    <mergeCell ref="B110:J110"/>
    <mergeCell ref="K106:L106"/>
    <mergeCell ref="K107:L107"/>
    <mergeCell ref="K108:L108"/>
    <mergeCell ref="K109:L109"/>
    <mergeCell ref="K110:L110"/>
    <mergeCell ref="M106:N110"/>
    <mergeCell ref="B111:J111"/>
    <mergeCell ref="B112:J112"/>
    <mergeCell ref="B113:J113"/>
    <mergeCell ref="B114:J114"/>
    <mergeCell ref="B115:J115"/>
    <mergeCell ref="K111:L111"/>
    <mergeCell ref="M111:N111"/>
    <mergeCell ref="K112:L112"/>
    <mergeCell ref="M112:N112"/>
    <mergeCell ref="K113:L113"/>
  </mergeCells>
  <conditionalFormatting sqref="W11:AB12">
    <cfRule type="expression" dxfId="12" priority="58">
      <formula>$M$48&lt;&gt;2</formula>
    </cfRule>
    <cfRule type="expression" dxfId="11" priority="59">
      <formula>$T$11&lt;&gt;$T$12</formula>
    </cfRule>
  </conditionalFormatting>
  <conditionalFormatting sqref="Z11:AB12">
    <cfRule type="expression" dxfId="10" priority="60">
      <formula>$M$49&lt;&gt;2</formula>
    </cfRule>
    <cfRule type="expression" dxfId="9" priority="61">
      <formula>$W$11&lt;&gt;$W$12</formula>
    </cfRule>
    <cfRule type="expression" dxfId="8" priority="1" stopIfTrue="1">
      <formula>$M$56=1</formula>
    </cfRule>
  </conditionalFormatting>
  <conditionalFormatting sqref="AA31:AB35">
    <cfRule type="expression" dxfId="7" priority="6">
      <formula>$M$50=1</formula>
    </cfRule>
  </conditionalFormatting>
  <conditionalFormatting sqref="AA32:AB34">
    <cfRule type="expression" dxfId="6" priority="63">
      <formula>$M$50=1</formula>
    </cfRule>
  </conditionalFormatting>
  <conditionalFormatting sqref="B37:S42">
    <cfRule type="expression" dxfId="5" priority="64">
      <formula>$M$50=0</formula>
    </cfRule>
    <cfRule type="expression" dxfId="4" priority="65">
      <formula>$M$50=2</formula>
    </cfRule>
  </conditionalFormatting>
  <conditionalFormatting sqref="Q18:T28 Q31:T35">
    <cfRule type="expression" dxfId="3" priority="66">
      <formula>$Y$63=1</formula>
    </cfRule>
  </conditionalFormatting>
  <conditionalFormatting sqref="Q19:T27 Q32:T34">
    <cfRule type="expression" dxfId="2" priority="68">
      <formula>$Y$63=1</formula>
    </cfRule>
  </conditionalFormatting>
  <conditionalFormatting sqref="AE10:AG19">
    <cfRule type="expression" dxfId="1" priority="7">
      <formula>$M$54=0</formula>
    </cfRule>
  </conditionalFormatting>
  <conditionalFormatting sqref="W11:Y12">
    <cfRule type="expression" dxfId="0" priority="2">
      <formula>$M$55=1</formula>
    </cfRule>
  </conditionalFormatting>
  <dataValidations count="18">
    <dataValidation type="date" allowBlank="1" showInputMessage="1" showErrorMessage="1" errorTitle="Season 2018/19" error="Please enter a date during the 2018/19 Season." sqref="E8:I8">
      <formula1>43313</formula1>
      <formula2>43616</formula2>
    </dataValidation>
    <dataValidation type="whole" allowBlank="1" showInputMessage="1" showErrorMessage="1" sqref="U8:W8">
      <formula1>1</formula1>
      <formula2>128</formula2>
    </dataValidation>
    <dataValidation type="whole" operator="greaterThanOrEqual" allowBlank="1" showInputMessage="1" showErrorMessage="1" sqref="T11:V12 Z11:AB12">
      <formula1>0</formula1>
    </dataValidation>
    <dataValidation type="whole" errorStyle="warning" allowBlank="1" showInputMessage="1" showErrorMessage="1" errorTitle="Referee Report May be Required" error="Any mark of 60 or below must be accompanied by a report detailing the reasons as to why such a mark has been awarded." sqref="Y13:AB13">
      <formula1>61</formula1>
      <formula2>100</formula2>
    </dataValidation>
    <dataValidation type="whole" allowBlank="1" showInputMessage="1" showErrorMessage="1" sqref="U37:V37">
      <formula1>0</formula1>
      <formula2>100</formula2>
    </dataValidation>
    <dataValidation type="whole" allowBlank="1" showInputMessage="1" showErrorMessage="1" sqref="C40:C42">
      <formula1>0</formula1>
      <formula2>130</formula2>
    </dataValidation>
    <dataValidation type="list" allowBlank="1" showInputMessage="1" showErrorMessage="1" errorTitle="Incorrect Selection" error="Please select an option from the drop down menu" sqref="G7:W7">
      <formula1>$P$48:$P$62</formula1>
    </dataValidation>
    <dataValidation type="list" allowBlank="1" showInputMessage="1" showErrorMessage="1" errorTitle="Incorrect Selection" error="Please select an option from the drop down menu" sqref="M8:Q8">
      <formula1>$P$80:$P$86</formula1>
    </dataValidation>
    <dataValidation type="list" allowBlank="1" showInputMessage="1" showErrorMessage="1" errorTitle="Incorrect Selection" error="Please select an option from the drop down menu" sqref="U14:AB14">
      <formula1>$P$90:$P$91</formula1>
    </dataValidation>
    <dataValidation type="list" allowBlank="1" showInputMessage="1" showErrorMessage="1" errorTitle="Incorrect Selection" error="Please select an option from the drop down menu" sqref="AA31:AB35">
      <formula1>$P$100:$P$101</formula1>
    </dataValidation>
    <dataValidation type="list" allowBlank="1" showInputMessage="1" showErrorMessage="1" errorTitle="Incorrect Selection" error="Please select an option from the drop down menu" sqref="M40:M42">
      <formula1>$P$105:$P$118</formula1>
    </dataValidation>
    <dataValidation type="whole" operator="greaterThanOrEqual" allowBlank="1" showInputMessage="1" showErrorMessage="1" errorTitle="Incorrect Score" error="The score After Extra Time can not be less than the score at Full Time" sqref="W12:Y12">
      <formula1>T12</formula1>
    </dataValidation>
    <dataValidation type="whole" operator="greaterThanOrEqual" allowBlank="1" showInputMessage="1" showErrorMessage="1" errorTitle="Incorrect Score" error="The score After Extra Time can not be less than the score at Full Time." sqref="W11:Y11">
      <formula1>T11</formula1>
    </dataValidation>
    <dataValidation type="date" allowBlank="1" showInputMessage="1" showErrorMessage="1" errorTitle="Out of Age Range" error="The Date of Birth Entered is Outside of the Specified Range for this Competition, please try again." sqref="Q18:T28 Q31:T35">
      <formula1>$G$128</formula1>
      <formula2>$K$128</formula2>
    </dataValidation>
    <dataValidation type="whole" errorStyle="warning" allowBlank="1" showInputMessage="1" showErrorMessage="1" errorTitle="Are you sure?" error="Please confirm the number of goals entered for this player is correct" sqref="U18:V28 U31:V35">
      <formula1>0</formula1>
      <formula2>10</formula2>
    </dataValidation>
    <dataValidation type="whole" allowBlank="1" showInputMessage="1" showErrorMessage="1" errorTitle="Incorrect Number of Yellow Cards" error="Please re-enter the number of Yellow Cards for this player between 0 &amp; 2" sqref="W18:X28 W31:X35">
      <formula1>0</formula1>
      <formula2>2</formula2>
    </dataValidation>
    <dataValidation type="whole" allowBlank="1" showInputMessage="1" showErrorMessage="1" errorTitle="Incorrect Number of Red Cards" error="Please re-enter the number of Red Cards for this player between 0 &amp; 1" sqref="Y18:Z28 Y31:Z35">
      <formula1>0</formula1>
      <formula2>1</formula2>
    </dataValidation>
    <dataValidation type="list" allowBlank="1" showInputMessage="1" showErrorMessage="1" errorTitle="Incorrect Selection" error="Please select an option from the drop down menu" sqref="F40:L42">
      <formula1>$P$124:$P$128</formula1>
    </dataValidation>
  </dataValidations>
  <printOptions horizontalCentered="1" verticalCentered="1"/>
  <pageMargins left="0.15748031496062992" right="0.15748031496062992" top="0.15748031496062992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SFA - Match Report Form</vt:lpstr>
      <vt:lpstr>'SFA - Match Report Form'!Print_Area</vt:lpstr>
    </vt:vector>
  </TitlesOfParts>
  <Company>The 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Jones</dc:creator>
  <cp:lastModifiedBy>John Lilburne</cp:lastModifiedBy>
  <cp:lastPrinted>2015-07-10T09:40:49Z</cp:lastPrinted>
  <dcterms:created xsi:type="dcterms:W3CDTF">2015-01-29T15:35:15Z</dcterms:created>
  <dcterms:modified xsi:type="dcterms:W3CDTF">2018-10-01T15:24:45Z</dcterms:modified>
</cp:coreProperties>
</file>